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sh-fukuzawa\Desktop\"/>
    </mc:Choice>
  </mc:AlternateContent>
  <xr:revisionPtr revIDLastSave="0" documentId="13_ncr:1_{5DB013E7-FC1F-4B78-BC89-F0ADEF69F83E}" xr6:coauthVersionLast="47" xr6:coauthVersionMax="47" xr10:uidLastSave="{00000000-0000-0000-0000-000000000000}"/>
  <bookViews>
    <workbookView xWindow="20370" yWindow="-120" windowWidth="29040" windowHeight="16440" activeTab="1" xr2:uid="{0994F375-B7EF-4A99-A1B7-2390AA132A79}"/>
  </bookViews>
  <sheets>
    <sheet name="調整用" sheetId="9" r:id="rId1"/>
    <sheet name="第１表" sheetId="1" r:id="rId2"/>
    <sheet name="第２表" sheetId="3" r:id="rId3"/>
    <sheet name="第３表" sheetId="4" r:id="rId4"/>
    <sheet name="総括(歳入)" sheetId="5" r:id="rId5"/>
    <sheet name="総括(歳出)" sheetId="6" r:id="rId6"/>
    <sheet name="明細(歳入)" sheetId="7" r:id="rId7"/>
    <sheet name="明細(歳出)" sheetId="8" r:id="rId8"/>
    <sheet name="特別職" sheetId="10" r:id="rId9"/>
    <sheet name="一般職" sheetId="11" r:id="rId10"/>
    <sheet name="（２）" sheetId="12" r:id="rId11"/>
    <sheet name="（３）" sheetId="13" r:id="rId12"/>
    <sheet name="ウ" sheetId="14" r:id="rId13"/>
    <sheet name="職内容" sheetId="15" r:id="rId14"/>
    <sheet name="エ" sheetId="16" r:id="rId15"/>
    <sheet name="期末手当" sheetId="17" r:id="rId16"/>
  </sheets>
  <definedNames>
    <definedName name="_xlnm.Print_Area" localSheetId="10">'（２）'!$A$1:$P$14</definedName>
    <definedName name="_xlnm.Print_Area" localSheetId="11">'（３）'!$A$1:$L$15</definedName>
    <definedName name="_xlnm.Print_Area" localSheetId="12">ウ!$A$1:$K$17</definedName>
    <definedName name="_xlnm.Print_Area" localSheetId="14">エ!$A$1:$M$16</definedName>
    <definedName name="_xlnm.Print_Area" localSheetId="9">一般職!$A$1:$AY$66</definedName>
    <definedName name="_xlnm.Print_Area" localSheetId="15">期末手当!$A$1:$U$20</definedName>
    <definedName name="_xlnm.Print_Area" localSheetId="5">'総括(歳出)'!$A:$K</definedName>
    <definedName name="_xlnm.Print_Area" localSheetId="4">'総括(歳入)'!$A:$G</definedName>
    <definedName name="_xlnm.Print_Area" localSheetId="1">第１表!$A:$N</definedName>
    <definedName name="_xlnm.Print_Area" localSheetId="2">第２表!$A$1:$D$30</definedName>
    <definedName name="_xlnm.Print_Area" localSheetId="3">第３表!$A$1:$W$10</definedName>
    <definedName name="_xlnm.Print_Area" localSheetId="0">調整用!$A$1:$O$36</definedName>
    <definedName name="_xlnm.Print_Area" localSheetId="8">特別職!$A$1:$Y$19</definedName>
    <definedName name="_xlnm.Print_Area" localSheetId="7">'明細(歳出)'!$A:$M</definedName>
    <definedName name="_xlnm.Print_Area" localSheetId="6">'明細(歳入)'!$A:$I</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6" i="17" l="1"/>
  <c r="L5" i="17"/>
  <c r="L4" i="17"/>
  <c r="H16" i="16"/>
  <c r="G16" i="16"/>
  <c r="F16" i="16"/>
  <c r="F14" i="16"/>
  <c r="H11" i="16"/>
  <c r="H15" i="16" s="1"/>
  <c r="G11" i="16"/>
  <c r="G15" i="16" s="1"/>
  <c r="F11" i="16"/>
  <c r="F10" i="16"/>
  <c r="N3" i="16" s="1"/>
  <c r="H9" i="16"/>
  <c r="P9" i="16" s="1"/>
  <c r="G9" i="16"/>
  <c r="O9" i="16" s="1"/>
  <c r="G8" i="16"/>
  <c r="P7" i="16"/>
  <c r="O7" i="16"/>
  <c r="F7" i="16"/>
  <c r="N7" i="16" s="1"/>
  <c r="P6" i="16"/>
  <c r="O6" i="16"/>
  <c r="N6" i="16"/>
  <c r="P5" i="16"/>
  <c r="O5" i="16"/>
  <c r="F5" i="16"/>
  <c r="N5" i="16" s="1"/>
  <c r="O4" i="16"/>
  <c r="H4" i="16"/>
  <c r="H8" i="16" s="1"/>
  <c r="F4" i="16"/>
  <c r="F9" i="16" s="1"/>
  <c r="N9" i="16" s="1"/>
  <c r="P3" i="16"/>
  <c r="O3" i="16"/>
  <c r="F3" i="16"/>
  <c r="H17" i="14"/>
  <c r="J13" i="14" s="1"/>
  <c r="J17" i="14" s="1"/>
  <c r="C17" i="14"/>
  <c r="E12" i="14" s="1"/>
  <c r="E16" i="14"/>
  <c r="E15" i="14"/>
  <c r="E14" i="14"/>
  <c r="H10" i="14"/>
  <c r="M10" i="14" s="1"/>
  <c r="C10" i="14"/>
  <c r="E9" i="14" s="1"/>
  <c r="M9" i="14"/>
  <c r="L9" i="14"/>
  <c r="M8" i="14"/>
  <c r="L8" i="14"/>
  <c r="M7" i="14"/>
  <c r="L7" i="14"/>
  <c r="M6" i="14"/>
  <c r="L6" i="14"/>
  <c r="J6" i="14"/>
  <c r="J10" i="14" s="1"/>
  <c r="J19" i="14" s="1"/>
  <c r="M5" i="14"/>
  <c r="L5" i="14"/>
  <c r="M4" i="14"/>
  <c r="L4" i="14"/>
  <c r="N6" i="13"/>
  <c r="M6" i="13"/>
  <c r="N5" i="13"/>
  <c r="M5" i="13"/>
  <c r="N4" i="13"/>
  <c r="M4" i="13"/>
  <c r="B4" i="12"/>
  <c r="AQ64" i="11"/>
  <c r="AM64" i="11"/>
  <c r="AI64" i="11"/>
  <c r="AE64" i="11"/>
  <c r="AA64" i="11"/>
  <c r="W64" i="11"/>
  <c r="S64" i="11"/>
  <c r="O64" i="11"/>
  <c r="K64" i="11"/>
  <c r="G64" i="11"/>
  <c r="AZ62" i="11"/>
  <c r="AZ60" i="11"/>
  <c r="AF54" i="11"/>
  <c r="Z54" i="11"/>
  <c r="T54" i="11"/>
  <c r="N54" i="11"/>
  <c r="H54" i="11"/>
  <c r="D54" i="11"/>
  <c r="Z52" i="11"/>
  <c r="AL52" i="11" s="1"/>
  <c r="Z50" i="11"/>
  <c r="AL50" i="11" s="1"/>
  <c r="AL54" i="11" s="1"/>
  <c r="AQ42" i="11"/>
  <c r="AM42" i="11"/>
  <c r="AI42" i="11"/>
  <c r="AE42" i="11"/>
  <c r="AA42" i="11"/>
  <c r="W42" i="11"/>
  <c r="S42" i="11"/>
  <c r="O42" i="11"/>
  <c r="K42" i="11"/>
  <c r="G42" i="11"/>
  <c r="AZ40" i="11"/>
  <c r="AZ38" i="11"/>
  <c r="AF32" i="11"/>
  <c r="P32" i="11"/>
  <c r="B10" i="12" s="1"/>
  <c r="H32" i="11"/>
  <c r="D32" i="11"/>
  <c r="AL30" i="11"/>
  <c r="X30" i="11"/>
  <c r="X32" i="11" s="1"/>
  <c r="X28" i="11"/>
  <c r="AL28" i="11" s="1"/>
  <c r="AL32" i="11" s="1"/>
  <c r="AM21" i="11"/>
  <c r="AI21" i="11"/>
  <c r="AE21" i="11"/>
  <c r="W21" i="11"/>
  <c r="S21" i="11"/>
  <c r="O21" i="11"/>
  <c r="K21" i="11"/>
  <c r="G21" i="11"/>
  <c r="AZ19" i="11"/>
  <c r="AQ19" i="11"/>
  <c r="AM19" i="11"/>
  <c r="AI19" i="11"/>
  <c r="AE19" i="11"/>
  <c r="AA19" i="11"/>
  <c r="W19" i="11"/>
  <c r="S19" i="11"/>
  <c r="O19" i="11"/>
  <c r="K19" i="11"/>
  <c r="G19" i="11"/>
  <c r="AQ17" i="11"/>
  <c r="AZ17" i="11" s="1"/>
  <c r="AM17" i="11"/>
  <c r="AI17" i="11"/>
  <c r="AE17" i="11"/>
  <c r="AA17" i="11"/>
  <c r="W17" i="11"/>
  <c r="S17" i="11"/>
  <c r="O17" i="11"/>
  <c r="K17" i="11"/>
  <c r="G17" i="11"/>
  <c r="AF11" i="11"/>
  <c r="AF9" i="11"/>
  <c r="T9" i="11"/>
  <c r="N9" i="11"/>
  <c r="H9" i="11"/>
  <c r="Z9" i="11" s="1"/>
  <c r="AL9" i="11" s="1"/>
  <c r="D9" i="11"/>
  <c r="AF7" i="11"/>
  <c r="T7" i="11"/>
  <c r="T11" i="11" s="1"/>
  <c r="N7" i="11"/>
  <c r="N11" i="11" s="1"/>
  <c r="H7" i="11"/>
  <c r="Z7" i="11" s="1"/>
  <c r="D7" i="11"/>
  <c r="D11" i="11" s="1"/>
  <c r="Q19" i="10"/>
  <c r="O19" i="10"/>
  <c r="M19" i="10"/>
  <c r="U18" i="10"/>
  <c r="Q18" i="10"/>
  <c r="O18" i="10"/>
  <c r="M18" i="10"/>
  <c r="K18" i="10"/>
  <c r="I18" i="10"/>
  <c r="G18" i="10"/>
  <c r="U17" i="10"/>
  <c r="Q17" i="10"/>
  <c r="O17" i="10"/>
  <c r="M17" i="10"/>
  <c r="K17" i="10"/>
  <c r="I17" i="10"/>
  <c r="G17" i="10"/>
  <c r="E17" i="10"/>
  <c r="U16" i="10"/>
  <c r="Q16" i="10"/>
  <c r="O16" i="10"/>
  <c r="M16" i="10"/>
  <c r="K16" i="10"/>
  <c r="I16" i="10"/>
  <c r="G16" i="10"/>
  <c r="E16" i="10"/>
  <c r="U15" i="10"/>
  <c r="U19" i="10" s="1"/>
  <c r="Q15" i="10"/>
  <c r="O15" i="10"/>
  <c r="M15" i="10"/>
  <c r="L15" i="10"/>
  <c r="K15" i="10"/>
  <c r="I15" i="10"/>
  <c r="I19" i="10" s="1"/>
  <c r="G15" i="10"/>
  <c r="S15" i="10" s="1"/>
  <c r="W15" i="10" s="1"/>
  <c r="S14" i="10"/>
  <c r="S18" i="10" s="1"/>
  <c r="E14" i="10"/>
  <c r="E15" i="10" s="1"/>
  <c r="S13" i="10"/>
  <c r="W13" i="10" s="1"/>
  <c r="S12" i="10"/>
  <c r="W12" i="10" s="1"/>
  <c r="U11" i="10"/>
  <c r="Q11" i="10"/>
  <c r="O11" i="10"/>
  <c r="M11" i="10"/>
  <c r="L11" i="10"/>
  <c r="K11" i="10"/>
  <c r="K19" i="10" s="1"/>
  <c r="I11" i="10"/>
  <c r="G11" i="10"/>
  <c r="G19" i="10" s="1"/>
  <c r="S10" i="10"/>
  <c r="W10" i="10" s="1"/>
  <c r="E10" i="10"/>
  <c r="E18" i="10" s="1"/>
  <c r="S9" i="10"/>
  <c r="S17" i="10" s="1"/>
  <c r="S8" i="10"/>
  <c r="S16" i="10" s="1"/>
  <c r="F15" i="16" l="1"/>
  <c r="F8" i="16"/>
  <c r="P8" i="16"/>
  <c r="Q13" i="12"/>
  <c r="H12" i="12"/>
  <c r="Z11" i="11"/>
  <c r="AL7" i="11"/>
  <c r="AL11" i="11" s="1"/>
  <c r="O8" i="16"/>
  <c r="W14" i="10"/>
  <c r="W18" i="10" s="1"/>
  <c r="W8" i="10"/>
  <c r="W16" i="10" s="1"/>
  <c r="S11" i="10"/>
  <c r="P4" i="16"/>
  <c r="E4" i="14"/>
  <c r="H8" i="12"/>
  <c r="Q9" i="12" s="1"/>
  <c r="E8" i="14"/>
  <c r="E11" i="14"/>
  <c r="E11" i="10"/>
  <c r="E19" i="10" s="1"/>
  <c r="H11" i="11"/>
  <c r="AQ21" i="11"/>
  <c r="N4" i="16"/>
  <c r="E5" i="14"/>
  <c r="W9" i="10"/>
  <c r="W17" i="10" s="1"/>
  <c r="E7" i="14"/>
  <c r="L10" i="14"/>
  <c r="E13" i="14" l="1"/>
  <c r="E17" i="14" s="1"/>
  <c r="W11" i="10"/>
  <c r="W19" i="10" s="1"/>
  <c r="S19" i="10"/>
  <c r="E6" i="14"/>
  <c r="E10" i="14" s="1"/>
  <c r="N8" i="16"/>
  <c r="E19" i="14" l="1"/>
  <c r="E255" i="8" l="1"/>
  <c r="E253" i="8"/>
  <c r="E251" i="8"/>
  <c r="E245" i="8"/>
  <c r="E244" i="8"/>
  <c r="E231" i="8"/>
  <c r="E230" i="8"/>
  <c r="E228" i="8"/>
  <c r="E222" i="8"/>
  <c r="E219" i="8"/>
  <c r="E213" i="8"/>
  <c r="E211" i="8"/>
  <c r="E197" i="8"/>
  <c r="E196" i="8"/>
  <c r="E195" i="8"/>
  <c r="E189" i="8"/>
  <c r="E188" i="8"/>
  <c r="E186" i="8"/>
  <c r="E184" i="8"/>
  <c r="E178" i="8"/>
  <c r="E176" i="8"/>
  <c r="E164" i="8"/>
  <c r="E160" i="8"/>
  <c r="E154" i="8"/>
  <c r="E153" i="8"/>
  <c r="E147" i="8"/>
  <c r="E145" i="8"/>
  <c r="E139" i="8"/>
  <c r="E131" i="8"/>
  <c r="E130" i="8"/>
  <c r="E122" i="8"/>
  <c r="E118" i="8"/>
  <c r="E112" i="8"/>
  <c r="E89" i="8"/>
  <c r="E82" i="8"/>
  <c r="E61" i="8"/>
  <c r="E55" i="8"/>
  <c r="E53" i="8"/>
  <c r="E47" i="8"/>
  <c r="E40" i="8"/>
  <c r="E30" i="8"/>
  <c r="E28" i="8"/>
  <c r="E23" i="8"/>
  <c r="E21" i="8"/>
  <c r="E15" i="8"/>
  <c r="E9" i="8"/>
  <c r="E8" i="8"/>
  <c r="E66" i="7"/>
  <c r="E65" i="7"/>
  <c r="E64" i="7"/>
  <c r="E58" i="7"/>
  <c r="E57" i="7"/>
  <c r="E51" i="7"/>
  <c r="E50" i="7"/>
  <c r="E48" i="7"/>
  <c r="E42" i="7"/>
  <c r="E40" i="7"/>
  <c r="E27" i="7"/>
  <c r="E26" i="7"/>
  <c r="E25" i="7"/>
  <c r="E19" i="7"/>
  <c r="E16" i="7"/>
  <c r="E15" i="7"/>
  <c r="E9" i="7"/>
  <c r="E8" i="7"/>
  <c r="K17" i="6"/>
  <c r="K15" i="6"/>
  <c r="K14" i="6"/>
  <c r="K13" i="6"/>
  <c r="K12" i="6"/>
  <c r="K11" i="6"/>
  <c r="K10" i="6"/>
  <c r="K9" i="6"/>
  <c r="K8" i="6"/>
  <c r="K7" i="6"/>
  <c r="K6" i="6"/>
  <c r="G14" i="5"/>
  <c r="F14" i="5"/>
  <c r="E14" i="5"/>
  <c r="G13" i="5"/>
  <c r="E13" i="5"/>
  <c r="W12" i="5"/>
  <c r="G12" i="5"/>
  <c r="F12" i="5"/>
  <c r="E12" i="5"/>
  <c r="W11" i="5"/>
  <c r="G11" i="5"/>
  <c r="F11" i="5"/>
  <c r="E11" i="5"/>
  <c r="W10" i="5"/>
  <c r="G10" i="5"/>
  <c r="F10" i="5"/>
  <c r="E10" i="5"/>
  <c r="W9" i="5"/>
  <c r="G9" i="5"/>
  <c r="F9" i="5"/>
  <c r="E9" i="5"/>
  <c r="W8" i="5"/>
  <c r="G8" i="5"/>
  <c r="F8" i="5"/>
  <c r="E8" i="5"/>
  <c r="W7" i="5"/>
  <c r="G7" i="5"/>
  <c r="F7" i="5"/>
  <c r="E7" i="5"/>
  <c r="Y10" i="4"/>
  <c r="Y5" i="4"/>
  <c r="Y12" i="4" s="1"/>
  <c r="V28" i="3" l="1"/>
  <c r="V27" i="3"/>
  <c r="V26" i="3"/>
  <c r="V25" i="3"/>
  <c r="V24" i="3"/>
  <c r="V23" i="3"/>
  <c r="V22" i="3"/>
  <c r="V21" i="3"/>
  <c r="V20" i="3"/>
  <c r="V19" i="3"/>
  <c r="V18" i="3"/>
  <c r="V17" i="3"/>
  <c r="V16" i="3"/>
  <c r="V15" i="3"/>
  <c r="V14" i="3"/>
  <c r="V13" i="3"/>
  <c r="V12" i="3"/>
  <c r="V11" i="3"/>
  <c r="V10" i="3"/>
  <c r="V9" i="3"/>
  <c r="V8" i="3"/>
  <c r="V7" i="3"/>
  <c r="V6" i="3"/>
  <c r="AF68" i="1"/>
  <c r="M68" i="1" s="1"/>
  <c r="K68" i="1"/>
  <c r="I68" i="1"/>
  <c r="A68" i="1"/>
  <c r="AF67" i="1"/>
  <c r="M67" i="1" s="1"/>
  <c r="I67" i="1"/>
  <c r="AF66" i="1"/>
  <c r="M66" i="1" s="1"/>
  <c r="K66" i="1"/>
  <c r="I66" i="1"/>
  <c r="AF65" i="1"/>
  <c r="M65" i="1" s="1"/>
  <c r="K65" i="1"/>
  <c r="I65" i="1"/>
  <c r="AF64" i="1"/>
  <c r="M64" i="1" s="1"/>
  <c r="K64" i="1"/>
  <c r="I64" i="1"/>
  <c r="AF58" i="1"/>
  <c r="M58" i="1" s="1"/>
  <c r="K58" i="1"/>
  <c r="I58" i="1"/>
  <c r="AF57" i="1"/>
  <c r="M57" i="1" s="1"/>
  <c r="K57" i="1"/>
  <c r="I57" i="1"/>
  <c r="AF56" i="1"/>
  <c r="M56" i="1" s="1"/>
  <c r="K56" i="1"/>
  <c r="I56" i="1"/>
  <c r="AF55" i="1"/>
  <c r="M55" i="1" s="1"/>
  <c r="K55" i="1"/>
  <c r="I55" i="1"/>
  <c r="AF54" i="1"/>
  <c r="M54" i="1" s="1"/>
  <c r="K54" i="1"/>
  <c r="I54" i="1"/>
  <c r="AF53" i="1"/>
  <c r="M53" i="1" s="1"/>
  <c r="K53" i="1"/>
  <c r="I53" i="1"/>
  <c r="AF52" i="1"/>
  <c r="M52" i="1"/>
  <c r="K52" i="1"/>
  <c r="I52" i="1"/>
  <c r="AF51" i="1"/>
  <c r="M51" i="1" s="1"/>
  <c r="K51" i="1"/>
  <c r="I51" i="1"/>
  <c r="AF50" i="1"/>
  <c r="M50" i="1" s="1"/>
  <c r="K50" i="1"/>
  <c r="I50" i="1"/>
  <c r="AF49" i="1"/>
  <c r="M49" i="1"/>
  <c r="K49" i="1"/>
  <c r="I49" i="1"/>
  <c r="AF48" i="1"/>
  <c r="M48" i="1" s="1"/>
  <c r="K48" i="1"/>
  <c r="I48" i="1"/>
  <c r="AF47" i="1"/>
  <c r="M47" i="1" s="1"/>
  <c r="K47" i="1"/>
  <c r="I47" i="1"/>
  <c r="AF46" i="1"/>
  <c r="M46" i="1" s="1"/>
  <c r="K46" i="1"/>
  <c r="I46" i="1"/>
  <c r="AF45" i="1"/>
  <c r="M45" i="1" s="1"/>
  <c r="K45" i="1"/>
  <c r="I45" i="1"/>
  <c r="AF44" i="1"/>
  <c r="M44" i="1" s="1"/>
  <c r="K44" i="1"/>
  <c r="I44" i="1"/>
  <c r="AF43" i="1"/>
  <c r="M43" i="1" s="1"/>
  <c r="K43" i="1"/>
  <c r="I43" i="1"/>
  <c r="AF42" i="1"/>
  <c r="M42" i="1" s="1"/>
  <c r="K42" i="1"/>
  <c r="I42" i="1"/>
  <c r="AF41" i="1"/>
  <c r="M41" i="1" s="1"/>
  <c r="K41" i="1"/>
  <c r="I41" i="1"/>
  <c r="AF40" i="1"/>
  <c r="M40" i="1"/>
  <c r="K40" i="1"/>
  <c r="I40" i="1"/>
  <c r="AF39" i="1"/>
  <c r="M39" i="1" s="1"/>
  <c r="K39" i="1"/>
  <c r="I39" i="1"/>
  <c r="AF38" i="1"/>
  <c r="M38" i="1" s="1"/>
  <c r="K38" i="1"/>
  <c r="I38" i="1"/>
  <c r="AF37" i="1"/>
  <c r="M37" i="1" s="1"/>
  <c r="K37" i="1"/>
  <c r="I37" i="1"/>
  <c r="AF36" i="1"/>
  <c r="M36" i="1" s="1"/>
  <c r="K36" i="1"/>
  <c r="I36" i="1"/>
  <c r="AF35" i="1"/>
  <c r="M35" i="1" s="1"/>
  <c r="K35" i="1"/>
  <c r="I35" i="1"/>
  <c r="AF19" i="1"/>
  <c r="M19" i="1" s="1"/>
  <c r="K19" i="1"/>
  <c r="I19" i="1"/>
  <c r="A19" i="1"/>
  <c r="AF18" i="1"/>
  <c r="M18" i="1"/>
  <c r="I18" i="1"/>
  <c r="AF17" i="1"/>
  <c r="M17" i="1" s="1"/>
  <c r="K17" i="1"/>
  <c r="I17" i="1"/>
  <c r="AF16" i="1"/>
  <c r="M16" i="1" s="1"/>
  <c r="K16" i="1"/>
  <c r="I16" i="1"/>
  <c r="AF15" i="1"/>
  <c r="M15" i="1" s="1"/>
  <c r="K15" i="1"/>
  <c r="I15" i="1"/>
  <c r="AF14" i="1"/>
  <c r="M14" i="1"/>
  <c r="K14" i="1"/>
  <c r="I14" i="1"/>
  <c r="AF13" i="1"/>
  <c r="M13" i="1" s="1"/>
  <c r="K13" i="1"/>
  <c r="I13" i="1"/>
  <c r="AF12" i="1"/>
  <c r="M12" i="1" s="1"/>
  <c r="K12" i="1"/>
  <c r="I12" i="1"/>
  <c r="AF11" i="1"/>
  <c r="M11" i="1" s="1"/>
  <c r="K11" i="1"/>
  <c r="I11" i="1"/>
  <c r="AF10" i="1"/>
  <c r="M10" i="1" s="1"/>
  <c r="K10" i="1"/>
  <c r="I10" i="1"/>
  <c r="AF9" i="1"/>
  <c r="M9" i="1" s="1"/>
  <c r="K9" i="1"/>
  <c r="I9" i="1"/>
  <c r="AF8" i="1"/>
  <c r="M8" i="1"/>
  <c r="K8" i="1"/>
  <c r="I8" i="1"/>
  <c r="AF7" i="1"/>
  <c r="M7" i="1" s="1"/>
  <c r="K7" i="1"/>
  <c r="I7" i="1"/>
  <c r="AF6" i="1"/>
  <c r="M6" i="1" s="1"/>
  <c r="K6" i="1"/>
  <c r="I6" i="1"/>
  <c r="AF5" i="1"/>
  <c r="M5" i="1" s="1"/>
  <c r="K5" i="1"/>
  <c r="I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C10" authorId="0" shapeId="0" xr:uid="{E2D4D1B6-8692-471A-AED6-6B27742ED991}">
      <text>
        <r>
          <rPr>
            <sz val="9"/>
            <color indexed="81"/>
            <rFont val="MS P ゴシック"/>
            <family val="3"/>
            <charset val="128"/>
          </rPr>
          <t>教育長含む</t>
        </r>
      </text>
    </comment>
    <comment ref="C14" authorId="0" shapeId="0" xr:uid="{B6B790DD-216A-4F03-86C0-8DCEA3B53F62}">
      <text>
        <r>
          <rPr>
            <sz val="9"/>
            <color indexed="81"/>
            <rFont val="MS P ゴシック"/>
            <family val="3"/>
            <charset val="128"/>
          </rPr>
          <t>教育長含む</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D28" authorId="0" shapeId="0" xr:uid="{40501001-13AC-4170-A5CE-92FF071096FE}">
      <text>
        <r>
          <rPr>
            <sz val="9"/>
            <color indexed="81"/>
            <rFont val="MS P ゴシック"/>
            <family val="3"/>
            <charset val="128"/>
          </rPr>
          <t>242人-15人（3役＋県からの派遣1＋指導主事1＋事業会計10）</t>
        </r>
      </text>
    </comment>
    <comment ref="D30" authorId="0" shapeId="0" xr:uid="{9BB03225-7498-4BF2-9FF7-D443B536D85E}">
      <text>
        <r>
          <rPr>
            <sz val="9"/>
            <color indexed="81"/>
            <rFont val="MS P ゴシック"/>
            <family val="3"/>
            <charset val="128"/>
          </rPr>
          <t>239人-15人（3役＋県からの派遣1＋指導主事1＋事業会計10）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G4" authorId="0" shapeId="0" xr:uid="{70E38ACF-BD4A-48BC-AD7E-2B723E0116D1}">
      <text>
        <r>
          <rPr>
            <sz val="9"/>
            <color indexed="81"/>
            <rFont val="MS P ゴシック"/>
            <family val="3"/>
            <charset val="128"/>
          </rPr>
          <t>55歳超　34名除く</t>
        </r>
      </text>
    </comment>
    <comment ref="H4" authorId="0" shapeId="0" xr:uid="{7B6E0560-36B9-4AC3-8EE3-1517D1C7E374}">
      <text>
        <r>
          <rPr>
            <sz val="9"/>
            <color indexed="81"/>
            <rFont val="MS P ゴシック"/>
            <family val="3"/>
            <charset val="128"/>
          </rPr>
          <t>57歳超　3名除く</t>
        </r>
      </text>
    </comment>
    <comment ref="G5" authorId="0" shapeId="0" xr:uid="{EE1583EA-C576-4C3A-9769-791A34751578}">
      <text>
        <r>
          <rPr>
            <sz val="9"/>
            <color indexed="81"/>
            <rFont val="MS P ゴシック"/>
            <family val="3"/>
            <charset val="128"/>
          </rPr>
          <t>10月採用6名</t>
        </r>
      </text>
    </comment>
    <comment ref="G7" authorId="0" shapeId="0" xr:uid="{88BEC95C-72CD-4681-B8B9-616569165F42}">
      <text>
        <r>
          <rPr>
            <sz val="9"/>
            <color indexed="81"/>
            <rFont val="MS P ゴシック"/>
            <family val="3"/>
            <charset val="128"/>
          </rPr>
          <t>4月採用8名から
企業会計1名除く</t>
        </r>
      </text>
    </comment>
    <comment ref="G11" authorId="0" shapeId="0" xr:uid="{A1F187A9-F2B4-4C90-86BF-1D831B0B2526}">
      <text>
        <r>
          <rPr>
            <sz val="9"/>
            <color indexed="81"/>
            <rFont val="MS P ゴシック"/>
            <family val="3"/>
            <charset val="128"/>
          </rPr>
          <t>55歳超　35名除く</t>
        </r>
      </text>
    </comment>
    <comment ref="H11" authorId="0" shapeId="0" xr:uid="{472C862F-0C6B-42E4-8F52-D814D7DFD70F}">
      <text>
        <r>
          <rPr>
            <sz val="9"/>
            <color indexed="81"/>
            <rFont val="MS P ゴシック"/>
            <family val="3"/>
            <charset val="128"/>
          </rPr>
          <t>57歳超　3名除く</t>
        </r>
      </text>
    </comment>
    <comment ref="G14" authorId="0" shapeId="0" xr:uid="{963879A0-3F5B-4F25-BB7D-7A8D0A10E058}">
      <text>
        <r>
          <rPr>
            <sz val="9"/>
            <color indexed="81"/>
            <rFont val="MS P ゴシック"/>
            <family val="3"/>
            <charset val="128"/>
          </rPr>
          <t>新採用8名から
企業会計1名除く</t>
        </r>
      </text>
    </comment>
  </commentList>
</comments>
</file>

<file path=xl/sharedStrings.xml><?xml version="1.0" encoding="utf-8"?>
<sst xmlns="http://schemas.openxmlformats.org/spreadsheetml/2006/main" count="1171" uniqueCount="510">
  <si>
    <t>- 2 -</t>
    <phoneticPr fontId="2"/>
  </si>
  <si>
    <t>第１表　歳入歳出予算補正</t>
    <rPh sb="10" eb="12">
      <t>ホセイ</t>
    </rPh>
    <phoneticPr fontId="2"/>
  </si>
  <si>
    <t>(歳入)</t>
  </si>
  <si>
    <t>(単位 千円)</t>
    <phoneticPr fontId="2"/>
  </si>
  <si>
    <t>款</t>
    <phoneticPr fontId="2"/>
  </si>
  <si>
    <t>項</t>
    <phoneticPr fontId="2"/>
  </si>
  <si>
    <t>補 正 前 の 額</t>
    <rPh sb="0" eb="1">
      <t>タスク</t>
    </rPh>
    <rPh sb="2" eb="3">
      <t>セイ</t>
    </rPh>
    <rPh sb="4" eb="5">
      <t>マエ</t>
    </rPh>
    <rPh sb="8" eb="9">
      <t>ガク</t>
    </rPh>
    <phoneticPr fontId="2"/>
  </si>
  <si>
    <t>補　正　額</t>
    <rPh sb="0" eb="1">
      <t>タスク</t>
    </rPh>
    <rPh sb="2" eb="3">
      <t>セイ</t>
    </rPh>
    <rPh sb="4" eb="5">
      <t>ガク</t>
    </rPh>
    <phoneticPr fontId="2"/>
  </si>
  <si>
    <t>計</t>
    <rPh sb="0" eb="1">
      <t>ケイ</t>
    </rPh>
    <phoneticPr fontId="2"/>
  </si>
  <si>
    <t>使用料及び手数料　　　　　　　　　　　　　　　　　　　　　　</t>
  </si>
  <si>
    <t>使用料　　　　　　　　　　　　　　　　　　　　　　　　　　　</t>
  </si>
  <si>
    <t>国庫支出金　　　　　　　　　　　　　　　　　　　　　　　　　</t>
  </si>
  <si>
    <t>国庫補助金　　　　　　　　　　　　　　　　　　　　　　　　　</t>
  </si>
  <si>
    <t>県支出金　　　　　　　　　　　　　　　　　　　　　　　　　　</t>
  </si>
  <si>
    <t>県補助金　　　　　　　　　　　　　　　　　　　　　　　　　　</t>
  </si>
  <si>
    <t>繰入金　　　　　　　　　　　　　　　　　　　　　　　　　　　</t>
  </si>
  <si>
    <t>特別会計繰入金　　　　　　　　　　　　　　　　　　　　　　　</t>
  </si>
  <si>
    <t>基金繰入金　　　　　　　　　　　　　　　　　　　　　　　　　</t>
  </si>
  <si>
    <t>繰越金　　　　　　　　　　　　　　　　　　　　　　　　　　　</t>
  </si>
  <si>
    <t>町債　　　　　　　　　　　　　　　　　　　　　　　　　　　　</t>
  </si>
  <si>
    <t>補　正　さ　れ　な　か　っ　た　款　に　か　か　る　額</t>
    <rPh sb="16" eb="17">
      <t>カン</t>
    </rPh>
    <phoneticPr fontId="2"/>
  </si>
  <si>
    <t>←歳入歳出区分</t>
  </si>
  <si>
    <t>会計単位編集時に金額（本年度予算額）を退避 →</t>
    <rPh sb="0" eb="2">
      <t>カイケイ</t>
    </rPh>
    <rPh sb="2" eb="4">
      <t>タンイ</t>
    </rPh>
    <rPh sb="4" eb="6">
      <t>ヘンシュウ</t>
    </rPh>
    <rPh sb="6" eb="7">
      <t>ジ</t>
    </rPh>
    <rPh sb="8" eb="10">
      <t>キンガク</t>
    </rPh>
    <rPh sb="11" eb="14">
      <t>ホンネンド</t>
    </rPh>
    <rPh sb="14" eb="16">
      <t>ヨサン</t>
    </rPh>
    <rPh sb="16" eb="17">
      <t>ガク</t>
    </rPh>
    <rPh sb="19" eb="21">
      <t>タイヒ</t>
    </rPh>
    <phoneticPr fontId="2"/>
  </si>
  <si>
    <t>(歳出)</t>
  </si>
  <si>
    <t>議会費　　　　　　　　　　　　　　　　　　　　　　　　　　　</t>
  </si>
  <si>
    <t>総務費　　　　　　　　　　　　　　　　　　　　　　　　　　　</t>
  </si>
  <si>
    <t>総務管理費　　　　　　　　　　　　　　　　　　　　　　　　　</t>
  </si>
  <si>
    <t>徴税費　　　　　　　　　　　　　　　　　　　　　　　　　　　</t>
  </si>
  <si>
    <t>戸籍住民基本台帳費　　　　　　　　　　　　　　　　　　　　　</t>
  </si>
  <si>
    <t>民生費　　　　　　　　　　　　　　　　　　　　　　　　　　　</t>
  </si>
  <si>
    <t>社会福祉費　　　　　　　　　　　　　　　　　　　　　　　　　</t>
  </si>
  <si>
    <t>児童福祉費　　　　　　　　　　　　　　　　　　　　　　　　　</t>
  </si>
  <si>
    <t>衛生費　　　　　　　　　　　　　　　　　　　　　　　　　　　</t>
  </si>
  <si>
    <t>保健衛生費　　　　　　　　　　　　　　　　　　　　　　　　　</t>
  </si>
  <si>
    <t>清掃費　　　　　　　　　　　　　　　　　　　　　　　　　　　</t>
  </si>
  <si>
    <t>農林水産業費　　　　　　　　　　　　　　　　　　　　　　　　</t>
  </si>
  <si>
    <t>農業費　　　　　　　　　　　　　　　　　　　　　　　　　　　</t>
  </si>
  <si>
    <t>林業費　　　　　　　　　　　　　　　　　　　　　　　　　　　</t>
  </si>
  <si>
    <t>商工費　　　　　　　　　　　　　　　　　　　　　　　　　　　</t>
  </si>
  <si>
    <t>土木費　　　　　　　　　　　　　　　　　　　　　　　　　　　</t>
  </si>
  <si>
    <t>河川費　　　　　　　　　　　　　　　　　　　　　　　　　　　</t>
  </si>
  <si>
    <t>消防費　　　　　　　　　　　　　　　　　　　　　　　　　　　</t>
  </si>
  <si>
    <t>教育費　　　　　　　　　　　　　　　　　　　　　　　　　　　</t>
  </si>
  <si>
    <t>教育総務費　　　　　　　　　　　　　　　　　　　　　　　　　</t>
  </si>
  <si>
    <t>社会教育費　　　　　　　　　　　　　　　　　　　　　　　　　</t>
  </si>
  <si>
    <t>- 3 -</t>
    <phoneticPr fontId="2"/>
  </si>
  <si>
    <t>- 4 -</t>
    <phoneticPr fontId="2"/>
  </si>
  <si>
    <t>学校給食費　　　　　　　　　　　　　　　　　　　　　　　　　</t>
  </si>
  <si>
    <t>公債費　　　　　　　　　　　　　　　　　　　　　　　　　　　</t>
  </si>
  <si>
    <t>- 5 -</t>
    <phoneticPr fontId="2"/>
  </si>
  <si>
    <t>事　　　　項</t>
    <phoneticPr fontId="2"/>
  </si>
  <si>
    <t>期　　　　間</t>
    <phoneticPr fontId="1"/>
  </si>
  <si>
    <t>地域福祉計画策定事業</t>
    <phoneticPr fontId="1"/>
  </si>
  <si>
    <t>障害者計画及び障害福祉計画策定事業</t>
    <phoneticPr fontId="1"/>
  </si>
  <si>
    <t>限　　度　　額</t>
    <phoneticPr fontId="1"/>
  </si>
  <si>
    <t>令和８年度</t>
    <phoneticPr fontId="1"/>
  </si>
  <si>
    <t>４，７５３</t>
    <phoneticPr fontId="1"/>
  </si>
  <si>
    <t>４，６５６</t>
    <phoneticPr fontId="1"/>
  </si>
  <si>
    <t>第２表　債務負担行為</t>
    <phoneticPr fontId="1"/>
  </si>
  <si>
    <t>第３表　地方債補正</t>
    <phoneticPr fontId="8"/>
  </si>
  <si>
    <t>（追加）</t>
    <rPh sb="1" eb="3">
      <t>ツイカ</t>
    </rPh>
    <phoneticPr fontId="8"/>
  </si>
  <si>
    <t>　</t>
    <phoneticPr fontId="8"/>
  </si>
  <si>
    <t>（単位　千円）</t>
    <rPh sb="1" eb="3">
      <t>タンイ</t>
    </rPh>
    <rPh sb="4" eb="6">
      <t>センエン</t>
    </rPh>
    <phoneticPr fontId="8"/>
  </si>
  <si>
    <t>起債の目的</t>
    <rPh sb="0" eb="2">
      <t>キサイ</t>
    </rPh>
    <rPh sb="3" eb="5">
      <t>モクテキ</t>
    </rPh>
    <phoneticPr fontId="8"/>
  </si>
  <si>
    <t>限度額</t>
    <rPh sb="0" eb="2">
      <t>ゲンド</t>
    </rPh>
    <rPh sb="2" eb="3">
      <t>ガク</t>
    </rPh>
    <phoneticPr fontId="8"/>
  </si>
  <si>
    <t>起債の方法</t>
    <rPh sb="0" eb="2">
      <t>キサイ</t>
    </rPh>
    <rPh sb="3" eb="5">
      <t>ホウホウ</t>
    </rPh>
    <phoneticPr fontId="8"/>
  </si>
  <si>
    <t>利率</t>
    <rPh sb="0" eb="2">
      <t>リリツ</t>
    </rPh>
    <phoneticPr fontId="8"/>
  </si>
  <si>
    <t>償還の方法</t>
    <rPh sb="0" eb="2">
      <t>ショウカン</t>
    </rPh>
    <rPh sb="3" eb="5">
      <t>ホウホウ</t>
    </rPh>
    <phoneticPr fontId="8"/>
  </si>
  <si>
    <t xml:space="preserve"> 緊急浚渫推進事業</t>
    <rPh sb="1" eb="3">
      <t>キンキュウ</t>
    </rPh>
    <rPh sb="3" eb="5">
      <t>シュンセツ</t>
    </rPh>
    <rPh sb="5" eb="7">
      <t>スイシン</t>
    </rPh>
    <rPh sb="7" eb="9">
      <t>ジギョウ</t>
    </rPh>
    <phoneticPr fontId="8"/>
  </si>
  <si>
    <t>証書借入</t>
    <rPh sb="0" eb="2">
      <t>ショウショ</t>
    </rPh>
    <rPh sb="2" eb="4">
      <t>カリイ</t>
    </rPh>
    <phoneticPr fontId="8"/>
  </si>
  <si>
    <t>　5.0％以内(ただし、利率見直し方式で借り入れる資金について、利率の見直しを行った後においては、当該見直し後の利率)</t>
    <rPh sb="5" eb="7">
      <t>イナイ</t>
    </rPh>
    <rPh sb="12" eb="14">
      <t>リリツ</t>
    </rPh>
    <rPh sb="14" eb="16">
      <t>ミナオ</t>
    </rPh>
    <rPh sb="17" eb="19">
      <t>ホウシキ</t>
    </rPh>
    <rPh sb="20" eb="21">
      <t>カ</t>
    </rPh>
    <rPh sb="22" eb="23">
      <t>イ</t>
    </rPh>
    <rPh sb="25" eb="27">
      <t>シキン</t>
    </rPh>
    <rPh sb="32" eb="34">
      <t>リリツ</t>
    </rPh>
    <rPh sb="35" eb="37">
      <t>ミナオ</t>
    </rPh>
    <rPh sb="39" eb="40">
      <t>オコナ</t>
    </rPh>
    <rPh sb="42" eb="43">
      <t>アト</t>
    </rPh>
    <rPh sb="49" eb="51">
      <t>トウガイ</t>
    </rPh>
    <rPh sb="51" eb="53">
      <t>ミナオ</t>
    </rPh>
    <rPh sb="54" eb="55">
      <t>ゴ</t>
    </rPh>
    <rPh sb="56" eb="58">
      <t>リリツ</t>
    </rPh>
    <phoneticPr fontId="8"/>
  </si>
  <si>
    <t>　政府資金については、その融資条件により、銀行その他の場合にはその債権者と協定するものによる。ただし、町財政の都合により据置期間及び償還期限を短縮し、又は繰上償還若しくは低利に借換えすることができる。
　なお、起債の全部又は一部を翌年度へ繰り越して借り入れることができる。</t>
    <rPh sb="1" eb="3">
      <t>セイフ</t>
    </rPh>
    <rPh sb="3" eb="5">
      <t>シキン</t>
    </rPh>
    <rPh sb="13" eb="15">
      <t>ユウシ</t>
    </rPh>
    <rPh sb="15" eb="17">
      <t>ジョウケン</t>
    </rPh>
    <rPh sb="21" eb="23">
      <t>ギンコウ</t>
    </rPh>
    <rPh sb="25" eb="26">
      <t>タ</t>
    </rPh>
    <rPh sb="27" eb="29">
      <t>バアイ</t>
    </rPh>
    <rPh sb="33" eb="36">
      <t>サイケンシャ</t>
    </rPh>
    <rPh sb="37" eb="39">
      <t>キョウテイ</t>
    </rPh>
    <rPh sb="51" eb="52">
      <t>チョウ</t>
    </rPh>
    <rPh sb="52" eb="54">
      <t>ザイセイ</t>
    </rPh>
    <rPh sb="55" eb="57">
      <t>ツゴウ</t>
    </rPh>
    <rPh sb="60" eb="62">
      <t>スエオキ</t>
    </rPh>
    <rPh sb="62" eb="64">
      <t>キカン</t>
    </rPh>
    <rPh sb="64" eb="65">
      <t>オヨ</t>
    </rPh>
    <rPh sb="66" eb="68">
      <t>ショウカン</t>
    </rPh>
    <rPh sb="68" eb="70">
      <t>キゲン</t>
    </rPh>
    <rPh sb="71" eb="73">
      <t>タンシュク</t>
    </rPh>
    <rPh sb="75" eb="76">
      <t>マタ</t>
    </rPh>
    <rPh sb="77" eb="78">
      <t>ク</t>
    </rPh>
    <rPh sb="78" eb="79">
      <t>ア</t>
    </rPh>
    <rPh sb="79" eb="81">
      <t>ショウカン</t>
    </rPh>
    <rPh sb="81" eb="82">
      <t>モ</t>
    </rPh>
    <rPh sb="85" eb="87">
      <t>テイリ</t>
    </rPh>
    <rPh sb="88" eb="90">
      <t>カリカエ</t>
    </rPh>
    <rPh sb="105" eb="107">
      <t>キサイ</t>
    </rPh>
    <rPh sb="108" eb="110">
      <t>ゼンブ</t>
    </rPh>
    <rPh sb="110" eb="111">
      <t>マタ</t>
    </rPh>
    <rPh sb="112" eb="114">
      <t>イチブ</t>
    </rPh>
    <rPh sb="115" eb="118">
      <t>ヨクネンド</t>
    </rPh>
    <rPh sb="119" eb="120">
      <t>ク</t>
    </rPh>
    <rPh sb="121" eb="122">
      <t>コ</t>
    </rPh>
    <rPh sb="124" eb="125">
      <t>カ</t>
    </rPh>
    <rPh sb="126" eb="127">
      <t>イ</t>
    </rPh>
    <phoneticPr fontId="8"/>
  </si>
  <si>
    <t>（変更）</t>
    <rPh sb="1" eb="3">
      <t>ヘンコウ</t>
    </rPh>
    <phoneticPr fontId="8"/>
  </si>
  <si>
    <t>補正前</t>
    <rPh sb="0" eb="2">
      <t>ホセイ</t>
    </rPh>
    <rPh sb="2" eb="3">
      <t>ゼン</t>
    </rPh>
    <phoneticPr fontId="8"/>
  </si>
  <si>
    <t>補正後</t>
    <rPh sb="0" eb="2">
      <t>ホセイ</t>
    </rPh>
    <rPh sb="2" eb="3">
      <t>ゴ</t>
    </rPh>
    <phoneticPr fontId="8"/>
  </si>
  <si>
    <t xml:space="preserve"> 防災行政無線整備事業</t>
    <rPh sb="1" eb="7">
      <t>ボウサイギョウセイムセン</t>
    </rPh>
    <rPh sb="7" eb="9">
      <t>セイビ</t>
    </rPh>
    <rPh sb="9" eb="11">
      <t>ジギョウ</t>
    </rPh>
    <phoneticPr fontId="8"/>
  </si>
  <si>
    <t>歳入歳出補正予算事項別明細書</t>
    <phoneticPr fontId="13"/>
  </si>
  <si>
    <t>１　総括</t>
  </si>
  <si>
    <t>(単位　千円)</t>
  </si>
  <si>
    <t>款</t>
  </si>
  <si>
    <t>補正前の額</t>
    <phoneticPr fontId="13"/>
  </si>
  <si>
    <t>補正額</t>
    <phoneticPr fontId="13"/>
  </si>
  <si>
    <t>計</t>
    <phoneticPr fontId="13"/>
  </si>
  <si>
    <t>補　正　さ　れ　な　か　っ　た　款　に　か　か　る　額</t>
    <rPh sb="0" eb="1">
      <t>タスク</t>
    </rPh>
    <rPh sb="2" eb="3">
      <t>セイ</t>
    </rPh>
    <rPh sb="16" eb="17">
      <t>カン</t>
    </rPh>
    <rPh sb="26" eb="27">
      <t>ガク</t>
    </rPh>
    <phoneticPr fontId="13"/>
  </si>
  <si>
    <t>歳入合計</t>
    <rPh sb="0" eb="2">
      <t>サイニュウ</t>
    </rPh>
    <rPh sb="2" eb="4">
      <t>ゴウケイ</t>
    </rPh>
    <phoneticPr fontId="13"/>
  </si>
  <si>
    <t>- 7 -</t>
    <phoneticPr fontId="13"/>
  </si>
  <si>
    <t>- 8 -</t>
    <phoneticPr fontId="2"/>
  </si>
  <si>
    <t xml:space="preserve">補  正  額  の  財  源  内  訳       </t>
    <phoneticPr fontId="2"/>
  </si>
  <si>
    <t>補正前の額</t>
    <phoneticPr fontId="2"/>
  </si>
  <si>
    <t>補正額</t>
    <phoneticPr fontId="2"/>
  </si>
  <si>
    <t>計</t>
    <phoneticPr fontId="2"/>
  </si>
  <si>
    <t>特     定     財     源</t>
  </si>
  <si>
    <t>一般</t>
    <rPh sb="0" eb="2">
      <t>イッパン</t>
    </rPh>
    <phoneticPr fontId="2"/>
  </si>
  <si>
    <t>国県支出金</t>
  </si>
  <si>
    <t>地方債</t>
  </si>
  <si>
    <t>その他</t>
  </si>
  <si>
    <t>財源</t>
  </si>
  <si>
    <t>補 正 さ れ な か っ た 款 に か か る 額</t>
    <rPh sb="0" eb="1">
      <t>タスク</t>
    </rPh>
    <rPh sb="2" eb="3">
      <t>セイ</t>
    </rPh>
    <rPh sb="16" eb="17">
      <t>カン</t>
    </rPh>
    <rPh sb="26" eb="27">
      <t>ガク</t>
    </rPh>
    <phoneticPr fontId="2"/>
  </si>
  <si>
    <t>歳出合計</t>
    <rPh sb="0" eb="2">
      <t>サイシュツ</t>
    </rPh>
    <rPh sb="2" eb="4">
      <t>ゴウケイ</t>
    </rPh>
    <phoneticPr fontId="2"/>
  </si>
  <si>
    <t>２　歳入</t>
  </si>
  <si>
    <t>(款) 13 使用料及び手数料</t>
    <phoneticPr fontId="15"/>
  </si>
  <si>
    <t>(項) 1 使用料</t>
    <phoneticPr fontId="15"/>
  </si>
  <si>
    <t>(単位 千円)</t>
    <phoneticPr fontId="15"/>
  </si>
  <si>
    <t>節</t>
  </si>
  <si>
    <t>目</t>
  </si>
  <si>
    <t>補正前の額</t>
    <phoneticPr fontId="15"/>
  </si>
  <si>
    <t>補正額</t>
    <phoneticPr fontId="15"/>
  </si>
  <si>
    <t>計</t>
    <phoneticPr fontId="15"/>
  </si>
  <si>
    <t>区     分</t>
  </si>
  <si>
    <t>金   額</t>
  </si>
  <si>
    <t>説　明</t>
  </si>
  <si>
    <t>民生使用料</t>
  </si>
  <si>
    <t>社会福祉使用料</t>
  </si>
  <si>
    <t xml:space="preserve"> いきいきセンター使用料</t>
  </si>
  <si>
    <t>計</t>
  </si>
  <si>
    <t>(款) 14 国庫支出金</t>
    <phoneticPr fontId="15"/>
  </si>
  <si>
    <t>(項) 2 国庫補助金</t>
    <phoneticPr fontId="15"/>
  </si>
  <si>
    <t>総務費国庫補助金</t>
  </si>
  <si>
    <t>総務管理費補助金</t>
  </si>
  <si>
    <t xml:space="preserve"> 物価高騰対応重点支援地方創生臨時交付金</t>
  </si>
  <si>
    <t>民生費国庫補助金</t>
  </si>
  <si>
    <t>社会福祉費補助金</t>
  </si>
  <si>
    <t xml:space="preserve"> 障害者総合支援事業補助金                              82</t>
  </si>
  <si>
    <t xml:space="preserve"> 子ども・子育て支援事業費補助金                     4,107</t>
  </si>
  <si>
    <t>児童福祉費補助金</t>
  </si>
  <si>
    <t xml:space="preserve"> 子ども・子育て支援事業費補助金</t>
  </si>
  <si>
    <t>(款) 15 県支出金</t>
    <phoneticPr fontId="15"/>
  </si>
  <si>
    <t>(項) 2 県補助金</t>
    <phoneticPr fontId="15"/>
  </si>
  <si>
    <t>民生費県補助金</t>
  </si>
  <si>
    <t xml:space="preserve"> こどもの遊び場整備事業補助金</t>
  </si>
  <si>
    <t>商工費県補助金</t>
  </si>
  <si>
    <t>商工費補助金</t>
  </si>
  <si>
    <t xml:space="preserve"> 伝統工芸販路開拓事業補助金</t>
  </si>
  <si>
    <t>- 9 -</t>
    <phoneticPr fontId="15"/>
  </si>
  <si>
    <t>- 10 -</t>
    <phoneticPr fontId="15"/>
  </si>
  <si>
    <t>(款) 18 繰入金</t>
  </si>
  <si>
    <t>(項) 1 特別会計繰入金</t>
  </si>
  <si>
    <t>介護保険事業特別会計</t>
  </si>
  <si>
    <t xml:space="preserve"> 介護保険事業特別会計繰入金</t>
  </si>
  <si>
    <t>繰入金</t>
  </si>
  <si>
    <t>(款) 18 繰入金</t>
    <phoneticPr fontId="15"/>
  </si>
  <si>
    <t>(項) 2 基金繰入金</t>
    <phoneticPr fontId="15"/>
  </si>
  <si>
    <t>森林環境譲与税基金繰</t>
  </si>
  <si>
    <t xml:space="preserve"> 森林環境譲与税基金繰入金</t>
  </si>
  <si>
    <t>入金</t>
  </si>
  <si>
    <t>地域福祉基金繰入金</t>
  </si>
  <si>
    <t xml:space="preserve"> 地域福祉基金繰入金</t>
  </si>
  <si>
    <t>(款) 19 繰越金</t>
    <phoneticPr fontId="15"/>
  </si>
  <si>
    <t>(項) 1 繰越金</t>
    <phoneticPr fontId="15"/>
  </si>
  <si>
    <t>繰越金</t>
  </si>
  <si>
    <t xml:space="preserve"> 前年度繰越金</t>
  </si>
  <si>
    <t>(款) 21 町債</t>
    <phoneticPr fontId="15"/>
  </si>
  <si>
    <t>(項) 1 町債</t>
    <phoneticPr fontId="15"/>
  </si>
  <si>
    <t>土木債</t>
  </si>
  <si>
    <t>河川債</t>
  </si>
  <si>
    <t xml:space="preserve"> 緊急浚渫推進事業債</t>
  </si>
  <si>
    <t>消防債</t>
  </si>
  <si>
    <t xml:space="preserve"> 防災行政無線整備事業債（緊急防災・減災債）</t>
  </si>
  <si>
    <t>３　歳出</t>
  </si>
  <si>
    <t>(款) 1 議会費</t>
    <phoneticPr fontId="15"/>
  </si>
  <si>
    <t>(項) 1 議会費</t>
    <phoneticPr fontId="15"/>
  </si>
  <si>
    <t>(単位 千円)</t>
  </si>
  <si>
    <t>補  正  額  の  財  源  内  訳</t>
    <phoneticPr fontId="15"/>
  </si>
  <si>
    <t>特    定    財    源</t>
  </si>
  <si>
    <t>一般</t>
  </si>
  <si>
    <t>区分</t>
    <phoneticPr fontId="2"/>
  </si>
  <si>
    <t>金額</t>
    <phoneticPr fontId="2"/>
  </si>
  <si>
    <t>説明</t>
    <phoneticPr fontId="2"/>
  </si>
  <si>
    <t>議会費</t>
  </si>
  <si>
    <t>共済費</t>
  </si>
  <si>
    <t xml:space="preserve"> 市町村職員共済組合負担金</t>
  </si>
  <si>
    <t>(款) 2 総務費</t>
    <phoneticPr fontId="15"/>
  </si>
  <si>
    <t>(項) 1 総務管理費</t>
    <phoneticPr fontId="15"/>
  </si>
  <si>
    <t>一般管理費</t>
  </si>
  <si>
    <t>給料</t>
  </si>
  <si>
    <t xml:space="preserve"> 一般職給</t>
  </si>
  <si>
    <t>職員手当等</t>
  </si>
  <si>
    <t xml:space="preserve"> 特別職期末手当等                  △68</t>
  </si>
  <si>
    <t xml:space="preserve"> 一般職期末手当等                    68</t>
  </si>
  <si>
    <t xml:space="preserve"> 退職手当負担金                   3,300</t>
  </si>
  <si>
    <t>委託料</t>
  </si>
  <si>
    <t xml:space="preserve"> 人事給与システム改修委託料</t>
  </si>
  <si>
    <t>財産管理費</t>
  </si>
  <si>
    <t>使用料及び</t>
  </si>
  <si>
    <t xml:space="preserve"> テレビ受信料</t>
  </si>
  <si>
    <t>賃借料</t>
  </si>
  <si>
    <t>企画費</t>
  </si>
  <si>
    <t xml:space="preserve"> 内部情報システム改修委託料</t>
  </si>
  <si>
    <t>負担金補助</t>
  </si>
  <si>
    <t xml:space="preserve"> 通学支援補助金                   6,430</t>
  </si>
  <si>
    <t>及び交付金</t>
  </si>
  <si>
    <t xml:space="preserve"> ふるさと納税返礼品開発補助金     1,000</t>
  </si>
  <si>
    <t xml:space="preserve"> 地域おこし協力隊起業・事業承継支援補助</t>
  </si>
  <si>
    <t xml:space="preserve"> 金                               1,000</t>
  </si>
  <si>
    <t>自治振興費</t>
  </si>
  <si>
    <t>需用費</t>
  </si>
  <si>
    <t xml:space="preserve"> 燃料費                           △730</t>
  </si>
  <si>
    <t xml:space="preserve"> 光熱水費                         △390</t>
  </si>
  <si>
    <t>- 11 -</t>
    <phoneticPr fontId="15"/>
  </si>
  <si>
    <t>- 12 -</t>
    <phoneticPr fontId="15"/>
  </si>
  <si>
    <t>(款) 2 総務費</t>
  </si>
  <si>
    <t>(項) 2 徴税費</t>
  </si>
  <si>
    <t>税務総務費</t>
  </si>
  <si>
    <t xml:space="preserve"> 一般職期末手当等                   335</t>
  </si>
  <si>
    <t xml:space="preserve"> 退職手当負担金                     212</t>
  </si>
  <si>
    <t>役務費</t>
  </si>
  <si>
    <t xml:space="preserve"> 通信運搬費                         833</t>
  </si>
  <si>
    <t xml:space="preserve"> 手数料                             367</t>
  </si>
  <si>
    <t>扶助費</t>
  </si>
  <si>
    <t xml:space="preserve"> 定額減税補足給付金（不足額給付金）</t>
  </si>
  <si>
    <t>(項) 3 戸籍住民基本台帳費</t>
    <phoneticPr fontId="15"/>
  </si>
  <si>
    <t>戸籍住民基</t>
  </si>
  <si>
    <t>本台帳費</t>
  </si>
  <si>
    <t>(款) 3 民生費</t>
    <phoneticPr fontId="15"/>
  </si>
  <si>
    <t>(項) 1 社会福祉費</t>
    <phoneticPr fontId="15"/>
  </si>
  <si>
    <t>社会福祉総</t>
  </si>
  <si>
    <t>務費</t>
  </si>
  <si>
    <t xml:space="preserve"> 一般職期末手当等                   181</t>
  </si>
  <si>
    <t xml:space="preserve"> 時間外勤務手当                     300</t>
  </si>
  <si>
    <t xml:space="preserve"> 退職手当負担金                     425</t>
  </si>
  <si>
    <t>報償費</t>
  </si>
  <si>
    <t xml:space="preserve"> 地域福祉計画策定委員会委員謝礼      45</t>
  </si>
  <si>
    <t xml:space="preserve"> 障害者計画策定委員会委員謝礼        45</t>
  </si>
  <si>
    <t xml:space="preserve"> 消耗品費                            78</t>
  </si>
  <si>
    <t xml:space="preserve"> 食糧費                               4</t>
  </si>
  <si>
    <t xml:space="preserve"> 印刷製本費                         258</t>
  </si>
  <si>
    <t xml:space="preserve"> 通信運搬費</t>
  </si>
  <si>
    <t xml:space="preserve"> 地域福祉計画策定委託料           3,000</t>
  </si>
  <si>
    <t xml:space="preserve"> 障害者計画策定委託料             3,000</t>
  </si>
  <si>
    <t xml:space="preserve"> 障害者台帳・障害福祉サービス管理システ</t>
  </si>
  <si>
    <t xml:space="preserve"> ム改修業務委託料                   165</t>
  </si>
  <si>
    <t xml:space="preserve"> 物価高騰対策支援金</t>
  </si>
  <si>
    <t>老人福祉費</t>
  </si>
  <si>
    <t xml:space="preserve"> 物価高騰対策支援金               1,439</t>
  </si>
  <si>
    <t xml:space="preserve"> 全国健康福祉祭参加補助金            60</t>
  </si>
  <si>
    <t>償還金利子</t>
  </si>
  <si>
    <t xml:space="preserve"> 介護サービス低所得者利用者負担特別対策</t>
  </si>
  <si>
    <t>及び割引料</t>
  </si>
  <si>
    <t xml:space="preserve"> 事業補助金返還金                    91</t>
  </si>
  <si>
    <t xml:space="preserve"> 低所得者介護保険料軽減負担金返還金</t>
  </si>
  <si>
    <t xml:space="preserve">                                    603</t>
  </si>
  <si>
    <t>社会福祉施</t>
  </si>
  <si>
    <t xml:space="preserve"> 消耗品費                            60</t>
  </si>
  <si>
    <t>設費</t>
  </si>
  <si>
    <t xml:space="preserve"> 燃料費                             671</t>
  </si>
  <si>
    <t xml:space="preserve"> 光熱水費                           564</t>
  </si>
  <si>
    <t xml:space="preserve"> 修繕料                             100</t>
  </si>
  <si>
    <t xml:space="preserve"> 老人福祉センター幸若苑指定管理委託料</t>
  </si>
  <si>
    <t xml:space="preserve">                                △3,867</t>
  </si>
  <si>
    <t xml:space="preserve"> 施設管理委託料                   1,314</t>
  </si>
  <si>
    <t xml:space="preserve"> 施設清掃委託料                     804</t>
  </si>
  <si>
    <t xml:space="preserve"> 警備保障委託料                     235</t>
  </si>
  <si>
    <t xml:space="preserve"> 消雪装置等保守点検委託料            30</t>
  </si>
  <si>
    <t>- 13 -</t>
    <phoneticPr fontId="15"/>
  </si>
  <si>
    <t>- 14 -</t>
    <phoneticPr fontId="15"/>
  </si>
  <si>
    <t>(款) 3 民生費</t>
  </si>
  <si>
    <t>(項) 1 社会福祉費</t>
  </si>
  <si>
    <t xml:space="preserve"> ＣＡＴＶ利用料                      35</t>
  </si>
  <si>
    <t xml:space="preserve"> テレビ受信料                        20</t>
  </si>
  <si>
    <t>工事請負費</t>
  </si>
  <si>
    <t xml:space="preserve"> 老人福祉センター幸若苑解体工事</t>
  </si>
  <si>
    <t>備品購入費</t>
  </si>
  <si>
    <t xml:space="preserve"> 施設管理用備品</t>
  </si>
  <si>
    <t>(項) 2 児童福祉費</t>
    <phoneticPr fontId="15"/>
  </si>
  <si>
    <t>児童福祉総</t>
  </si>
  <si>
    <t xml:space="preserve"> こどもの遊び場整備設計プロポーザル審査</t>
  </si>
  <si>
    <t xml:space="preserve"> 委員会委員謝礼</t>
  </si>
  <si>
    <t xml:space="preserve"> 食糧費</t>
  </si>
  <si>
    <t xml:space="preserve"> こどもの遊び場整備工事設計委託料</t>
  </si>
  <si>
    <t>保育所費</t>
  </si>
  <si>
    <t xml:space="preserve"> 一般職期末手当等               △1,760</t>
  </si>
  <si>
    <t xml:space="preserve"> 退職手当負担金                   △447</t>
  </si>
  <si>
    <t xml:space="preserve"> あさひ保育所指定管理委託料</t>
  </si>
  <si>
    <t xml:space="preserve"> 保育所改修工事</t>
  </si>
  <si>
    <t xml:space="preserve"> 物価高騰対策支援金                 134</t>
  </si>
  <si>
    <t xml:space="preserve"> 福井県民間保育園大会補助金         200</t>
  </si>
  <si>
    <t>児童館費</t>
  </si>
  <si>
    <t xml:space="preserve"> 越前温泉「道の湯」改修工事</t>
  </si>
  <si>
    <t>子育て支援</t>
  </si>
  <si>
    <t>センター費</t>
  </si>
  <si>
    <t xml:space="preserve"> 一般職期末手当等                 1,760</t>
  </si>
  <si>
    <t xml:space="preserve"> 退職手当負担金                     447</t>
  </si>
  <si>
    <t>(款) 4 衛生費</t>
    <phoneticPr fontId="15"/>
  </si>
  <si>
    <t>(項) 1 保健衛生費</t>
    <phoneticPr fontId="15"/>
  </si>
  <si>
    <t>保健衛生総</t>
  </si>
  <si>
    <t>(項) 2 清掃費</t>
    <phoneticPr fontId="15"/>
  </si>
  <si>
    <t>塵芥処理費</t>
  </si>
  <si>
    <t>(款) 6 農林水産業費</t>
    <phoneticPr fontId="15"/>
  </si>
  <si>
    <t>(項) 1 農業費</t>
    <phoneticPr fontId="15"/>
  </si>
  <si>
    <t>農業総務費</t>
  </si>
  <si>
    <t xml:space="preserve"> 一般職期末手当等               △1,406</t>
  </si>
  <si>
    <t xml:space="preserve"> 退職手当負担金                   △469</t>
  </si>
  <si>
    <t>- 15 -</t>
    <phoneticPr fontId="15"/>
  </si>
  <si>
    <t>- 16 -</t>
    <phoneticPr fontId="15"/>
  </si>
  <si>
    <t>(款) 6 農林水産業費</t>
  </si>
  <si>
    <t>(項) 2 林業費</t>
  </si>
  <si>
    <t>林業構造改</t>
  </si>
  <si>
    <t xml:space="preserve"> 受益者負担金返還金</t>
  </si>
  <si>
    <t>善費</t>
  </si>
  <si>
    <t>(款) 7 商工費</t>
    <phoneticPr fontId="15"/>
  </si>
  <si>
    <t>(項) 1 商工費</t>
    <phoneticPr fontId="15"/>
  </si>
  <si>
    <t>商工業振興</t>
  </si>
  <si>
    <t xml:space="preserve"> 越前焼振興補助金                 2,100</t>
  </si>
  <si>
    <t>費</t>
  </si>
  <si>
    <t xml:space="preserve"> 起業・創業促進支援事業奨励金     1,400</t>
  </si>
  <si>
    <t>観光施設費</t>
  </si>
  <si>
    <t xml:space="preserve"> 修繕料</t>
  </si>
  <si>
    <t xml:space="preserve"> 観光施設修繕工事</t>
  </si>
  <si>
    <t>管理公社費</t>
  </si>
  <si>
    <t xml:space="preserve"> 観光施設管理用備品</t>
  </si>
  <si>
    <t>(款) 8 土木費</t>
    <phoneticPr fontId="15"/>
  </si>
  <si>
    <t>(項) 3 河川費</t>
    <phoneticPr fontId="15"/>
  </si>
  <si>
    <t>河川総務費</t>
  </si>
  <si>
    <t>砂防費</t>
  </si>
  <si>
    <t>(款) 9 消防費</t>
  </si>
  <si>
    <t>(項) 1 消防費</t>
  </si>
  <si>
    <t>消防防災施</t>
  </si>
  <si>
    <t xml:space="preserve"> 防災行政無線用備品</t>
  </si>
  <si>
    <t>(款) 10 教育費</t>
    <phoneticPr fontId="15"/>
  </si>
  <si>
    <t>(項) 1 教育総務費</t>
    <phoneticPr fontId="15"/>
  </si>
  <si>
    <t>事務局費</t>
  </si>
  <si>
    <t xml:space="preserve"> 丹生高校創立１００周年記念事業補助金</t>
  </si>
  <si>
    <t>(項) 4 社会教育費</t>
    <phoneticPr fontId="15"/>
  </si>
  <si>
    <t>社会教育総</t>
  </si>
  <si>
    <t>資料館費</t>
  </si>
  <si>
    <t>- 17 -</t>
    <phoneticPr fontId="15"/>
  </si>
  <si>
    <t>- 18 -</t>
    <phoneticPr fontId="15"/>
  </si>
  <si>
    <t>(款) 10 教育費</t>
  </si>
  <si>
    <t>(項) 6 学校給食費</t>
  </si>
  <si>
    <t>給食総務費</t>
  </si>
  <si>
    <t>(款) 11 公債費</t>
    <phoneticPr fontId="15"/>
  </si>
  <si>
    <t>(項) 1 公債費</t>
    <phoneticPr fontId="15"/>
  </si>
  <si>
    <t>元金</t>
  </si>
  <si>
    <t xml:space="preserve"> 町債繰上償還元金</t>
  </si>
  <si>
    <t>公債諸費</t>
  </si>
  <si>
    <t>補償、補填</t>
  </si>
  <si>
    <t xml:space="preserve"> 町債繰上償還補償金</t>
  </si>
  <si>
    <t>及び賠償金</t>
  </si>
  <si>
    <t>給　　与　　費　　明　　細　　書</t>
    <rPh sb="0" eb="1">
      <t>キュウ</t>
    </rPh>
    <rPh sb="3" eb="4">
      <t>クミ</t>
    </rPh>
    <rPh sb="6" eb="7">
      <t>ヒ</t>
    </rPh>
    <rPh sb="9" eb="10">
      <t>メイ</t>
    </rPh>
    <rPh sb="12" eb="13">
      <t>ホソ</t>
    </rPh>
    <rPh sb="15" eb="16">
      <t>ショ</t>
    </rPh>
    <phoneticPr fontId="8"/>
  </si>
  <si>
    <t>１．特　  別 　 職</t>
    <rPh sb="2" eb="3">
      <t>トク</t>
    </rPh>
    <rPh sb="6" eb="7">
      <t>ベツ</t>
    </rPh>
    <rPh sb="10" eb="11">
      <t>ショク</t>
    </rPh>
    <phoneticPr fontId="8"/>
  </si>
  <si>
    <t>区          分</t>
    <rPh sb="0" eb="1">
      <t>ク</t>
    </rPh>
    <rPh sb="11" eb="12">
      <t>ブン</t>
    </rPh>
    <phoneticPr fontId="8"/>
  </si>
  <si>
    <t>給　　　　　　　　与　　　　　　　　費</t>
    <rPh sb="0" eb="1">
      <t>キュウ</t>
    </rPh>
    <rPh sb="9" eb="10">
      <t>クミ</t>
    </rPh>
    <rPh sb="18" eb="19">
      <t>ヒ</t>
    </rPh>
    <phoneticPr fontId="8"/>
  </si>
  <si>
    <t>共　済　費</t>
    <rPh sb="0" eb="1">
      <t>トモ</t>
    </rPh>
    <rPh sb="2" eb="3">
      <t>スミ</t>
    </rPh>
    <rPh sb="4" eb="5">
      <t>ヒ</t>
    </rPh>
    <phoneticPr fontId="8"/>
  </si>
  <si>
    <t>合　　計</t>
    <rPh sb="0" eb="1">
      <t>ゴウ</t>
    </rPh>
    <rPh sb="3" eb="4">
      <t>ケイ</t>
    </rPh>
    <phoneticPr fontId="8"/>
  </si>
  <si>
    <t>備　考</t>
    <rPh sb="0" eb="1">
      <t>ビ</t>
    </rPh>
    <rPh sb="2" eb="3">
      <t>コウ</t>
    </rPh>
    <phoneticPr fontId="8"/>
  </si>
  <si>
    <t>職員数</t>
  </si>
  <si>
    <t>報　酬</t>
    <rPh sb="0" eb="1">
      <t>ホウ</t>
    </rPh>
    <rPh sb="2" eb="3">
      <t>ムク</t>
    </rPh>
    <phoneticPr fontId="8"/>
  </si>
  <si>
    <t>給　料</t>
    <rPh sb="0" eb="1">
      <t>キュウ</t>
    </rPh>
    <rPh sb="2" eb="3">
      <t>リョウ</t>
    </rPh>
    <phoneticPr fontId="8"/>
  </si>
  <si>
    <t>期　末</t>
    <rPh sb="0" eb="1">
      <t>キ</t>
    </rPh>
    <rPh sb="2" eb="3">
      <t>スエ</t>
    </rPh>
    <phoneticPr fontId="8"/>
  </si>
  <si>
    <t>地　域</t>
    <rPh sb="0" eb="1">
      <t>チ</t>
    </rPh>
    <rPh sb="2" eb="3">
      <t>イキ</t>
    </rPh>
    <phoneticPr fontId="8"/>
  </si>
  <si>
    <t>寒冷地</t>
    <rPh sb="0" eb="3">
      <t>カンレイチ</t>
    </rPh>
    <phoneticPr fontId="8"/>
  </si>
  <si>
    <t>その他</t>
    <rPh sb="2" eb="3">
      <t>タ</t>
    </rPh>
    <phoneticPr fontId="8"/>
  </si>
  <si>
    <t>計</t>
    <rPh sb="0" eb="1">
      <t>ケイ</t>
    </rPh>
    <phoneticPr fontId="8"/>
  </si>
  <si>
    <t>（人）</t>
    <rPh sb="1" eb="2">
      <t>ヒト</t>
    </rPh>
    <phoneticPr fontId="8"/>
  </si>
  <si>
    <t>手　当</t>
    <rPh sb="0" eb="1">
      <t>テ</t>
    </rPh>
    <rPh sb="2" eb="3">
      <t>トウ</t>
    </rPh>
    <phoneticPr fontId="8"/>
  </si>
  <si>
    <t>の手当</t>
    <rPh sb="1" eb="3">
      <t>テア</t>
    </rPh>
    <phoneticPr fontId="8"/>
  </si>
  <si>
    <t>長等</t>
    <rPh sb="0" eb="1">
      <t>チョウ</t>
    </rPh>
    <rPh sb="1" eb="2">
      <t>トウ</t>
    </rPh>
    <phoneticPr fontId="8"/>
  </si>
  <si>
    <t>議員</t>
    <rPh sb="0" eb="2">
      <t>ギイン</t>
    </rPh>
    <phoneticPr fontId="8"/>
  </si>
  <si>
    <t>補正前</t>
    <rPh sb="0" eb="2">
      <t>ホセイ</t>
    </rPh>
    <rPh sb="2" eb="3">
      <t>マエ</t>
    </rPh>
    <phoneticPr fontId="8"/>
  </si>
  <si>
    <t>比較</t>
    <rPh sb="0" eb="2">
      <t>ヒカク</t>
    </rPh>
    <phoneticPr fontId="8"/>
  </si>
  <si>
    <t>２．一　般　職</t>
    <rPh sb="2" eb="3">
      <t>イチ</t>
    </rPh>
    <rPh sb="4" eb="5">
      <t>パン</t>
    </rPh>
    <rPh sb="6" eb="7">
      <t>ショク</t>
    </rPh>
    <phoneticPr fontId="8"/>
  </si>
  <si>
    <t>（１）統　　　括</t>
    <rPh sb="3" eb="8">
      <t>トウカツ</t>
    </rPh>
    <phoneticPr fontId="8"/>
  </si>
  <si>
    <t>区　分</t>
    <rPh sb="0" eb="3">
      <t>クブン</t>
    </rPh>
    <phoneticPr fontId="8"/>
  </si>
  <si>
    <t>職員数
（人）</t>
    <rPh sb="0" eb="2">
      <t>ショクイン</t>
    </rPh>
    <rPh sb="2" eb="3">
      <t>スウ</t>
    </rPh>
    <rPh sb="5" eb="6">
      <t>ヒト</t>
    </rPh>
    <phoneticPr fontId="8"/>
  </si>
  <si>
    <t>給　　与　　費</t>
    <rPh sb="0" eb="4">
      <t>キュウヨ</t>
    </rPh>
    <rPh sb="6" eb="7">
      <t>ヒ</t>
    </rPh>
    <phoneticPr fontId="8"/>
  </si>
  <si>
    <t>共済費</t>
    <rPh sb="0" eb="2">
      <t>キョウサイ</t>
    </rPh>
    <rPh sb="2" eb="3">
      <t>ヒ</t>
    </rPh>
    <phoneticPr fontId="8"/>
  </si>
  <si>
    <t>合　計</t>
    <rPh sb="0" eb="3">
      <t>ゴウケイ</t>
    </rPh>
    <phoneticPr fontId="8"/>
  </si>
  <si>
    <t>備　考</t>
    <rPh sb="0" eb="3">
      <t>ビコウ</t>
    </rPh>
    <phoneticPr fontId="8"/>
  </si>
  <si>
    <t>報　酬</t>
    <rPh sb="0" eb="3">
      <t>ホウシュウ</t>
    </rPh>
    <phoneticPr fontId="8"/>
  </si>
  <si>
    <t>給　料</t>
    <rPh sb="0" eb="3">
      <t>キュウリョウ</t>
    </rPh>
    <phoneticPr fontId="8"/>
  </si>
  <si>
    <t>職員手当</t>
    <rPh sb="0" eb="2">
      <t>ショクイン</t>
    </rPh>
    <rPh sb="2" eb="4">
      <t>テアテ</t>
    </rPh>
    <phoneticPr fontId="8"/>
  </si>
  <si>
    <t>比　較</t>
    <rPh sb="0" eb="1">
      <t>ヒ</t>
    </rPh>
    <rPh sb="2" eb="3">
      <t>クラ</t>
    </rPh>
    <phoneticPr fontId="8"/>
  </si>
  <si>
    <t>職　員
手　当
の内訳</t>
    <rPh sb="0" eb="3">
      <t>ショクイン</t>
    </rPh>
    <rPh sb="4" eb="5">
      <t>テ</t>
    </rPh>
    <rPh sb="6" eb="7">
      <t>トウ</t>
    </rPh>
    <rPh sb="9" eb="11">
      <t>ウチワケ</t>
    </rPh>
    <phoneticPr fontId="8"/>
  </si>
  <si>
    <t>扶養手当</t>
    <rPh sb="0" eb="2">
      <t>フヨウ</t>
    </rPh>
    <rPh sb="2" eb="4">
      <t>テアテ</t>
    </rPh>
    <phoneticPr fontId="8"/>
  </si>
  <si>
    <t>住居手当</t>
    <rPh sb="0" eb="2">
      <t>ジュウキョ</t>
    </rPh>
    <rPh sb="2" eb="4">
      <t>テアテ</t>
    </rPh>
    <phoneticPr fontId="8"/>
  </si>
  <si>
    <t>通勤手当</t>
    <rPh sb="0" eb="2">
      <t>ツウキン</t>
    </rPh>
    <rPh sb="2" eb="4">
      <t>テアテ</t>
    </rPh>
    <phoneticPr fontId="8"/>
  </si>
  <si>
    <t>管理職手当</t>
    <rPh sb="0" eb="2">
      <t>カンリ</t>
    </rPh>
    <rPh sb="2" eb="3">
      <t>ショク</t>
    </rPh>
    <rPh sb="3" eb="5">
      <t>テアテ</t>
    </rPh>
    <phoneticPr fontId="8"/>
  </si>
  <si>
    <t>時間外
勤務手当</t>
    <rPh sb="0" eb="3">
      <t>ジカンガイ</t>
    </rPh>
    <rPh sb="4" eb="6">
      <t>キンム</t>
    </rPh>
    <rPh sb="6" eb="8">
      <t>テアテ</t>
    </rPh>
    <phoneticPr fontId="8"/>
  </si>
  <si>
    <t>管理職
特勤手当</t>
    <rPh sb="0" eb="3">
      <t>カンリショク</t>
    </rPh>
    <rPh sb="4" eb="5">
      <t>トク</t>
    </rPh>
    <rPh sb="5" eb="6">
      <t>ツトム</t>
    </rPh>
    <rPh sb="6" eb="8">
      <t>テアテ</t>
    </rPh>
    <phoneticPr fontId="8"/>
  </si>
  <si>
    <t>宿日直手当</t>
    <rPh sb="0" eb="3">
      <t>シュクニッチョク</t>
    </rPh>
    <rPh sb="3" eb="5">
      <t>テアテ</t>
    </rPh>
    <phoneticPr fontId="8"/>
  </si>
  <si>
    <t>期末手当</t>
    <rPh sb="0" eb="2">
      <t>キマツ</t>
    </rPh>
    <rPh sb="2" eb="4">
      <t>テアテ</t>
    </rPh>
    <phoneticPr fontId="8"/>
  </si>
  <si>
    <t>勤勉手当</t>
    <rPh sb="0" eb="2">
      <t>キンベン</t>
    </rPh>
    <rPh sb="2" eb="4">
      <t>テアテ</t>
    </rPh>
    <phoneticPr fontId="8"/>
  </si>
  <si>
    <t>児童手当</t>
    <rPh sb="0" eb="2">
      <t>ジドウ</t>
    </rPh>
    <rPh sb="2" eb="4">
      <t>テアテ</t>
    </rPh>
    <phoneticPr fontId="8"/>
  </si>
  <si>
    <t>補正後</t>
    <rPh sb="0" eb="3">
      <t>ホセイゴ</t>
    </rPh>
    <phoneticPr fontId="8"/>
  </si>
  <si>
    <t>補正前</t>
    <rPh sb="0" eb="3">
      <t>ホセイマエ</t>
    </rPh>
    <phoneticPr fontId="8"/>
  </si>
  <si>
    <t>ア　会計年度任用職員以外の職員</t>
    <rPh sb="2" eb="4">
      <t>カイケイ</t>
    </rPh>
    <rPh sb="4" eb="6">
      <t>ネンド</t>
    </rPh>
    <rPh sb="6" eb="8">
      <t>ニンヨウ</t>
    </rPh>
    <rPh sb="8" eb="10">
      <t>ショクイン</t>
    </rPh>
    <rPh sb="10" eb="12">
      <t>イガイ</t>
    </rPh>
    <rPh sb="13" eb="15">
      <t>ショクイン</t>
    </rPh>
    <phoneticPr fontId="8"/>
  </si>
  <si>
    <t>備　考　　この表は、給料をもって支弁される会計年度任用職員以外の一般職の職員で予算の積算の基礎となったものについて記載する。</t>
    <rPh sb="0" eb="1">
      <t>ビ</t>
    </rPh>
    <rPh sb="2" eb="3">
      <t>コウ</t>
    </rPh>
    <rPh sb="7" eb="8">
      <t>ヒョウ</t>
    </rPh>
    <rPh sb="10" eb="12">
      <t>キュウリョウ</t>
    </rPh>
    <rPh sb="16" eb="18">
      <t>シベン</t>
    </rPh>
    <rPh sb="21" eb="23">
      <t>カイケイ</t>
    </rPh>
    <rPh sb="23" eb="25">
      <t>ネンド</t>
    </rPh>
    <rPh sb="25" eb="27">
      <t>ニンヨウ</t>
    </rPh>
    <rPh sb="27" eb="29">
      <t>ショクイン</t>
    </rPh>
    <rPh sb="29" eb="31">
      <t>イガイ</t>
    </rPh>
    <rPh sb="32" eb="34">
      <t>イッパン</t>
    </rPh>
    <rPh sb="34" eb="35">
      <t>ショク</t>
    </rPh>
    <rPh sb="36" eb="38">
      <t>ショクイン</t>
    </rPh>
    <rPh sb="39" eb="41">
      <t>ヨサン</t>
    </rPh>
    <rPh sb="42" eb="44">
      <t>セキサン</t>
    </rPh>
    <rPh sb="45" eb="47">
      <t>キソ</t>
    </rPh>
    <rPh sb="57" eb="59">
      <t>キサイ</t>
    </rPh>
    <phoneticPr fontId="8"/>
  </si>
  <si>
    <t>イ　会計年度任用職員</t>
    <rPh sb="2" eb="10">
      <t>カイケイネンドニンヨウショクイン</t>
    </rPh>
    <phoneticPr fontId="8"/>
  </si>
  <si>
    <t>備　考　　この表は、報酬または給料をもって支弁される会計年度任用職員で予算の積算の基礎となったものについて記載する。</t>
    <rPh sb="0" eb="1">
      <t>ビ</t>
    </rPh>
    <rPh sb="2" eb="3">
      <t>コウ</t>
    </rPh>
    <rPh sb="7" eb="8">
      <t>ヒョウ</t>
    </rPh>
    <rPh sb="10" eb="12">
      <t>ホウシュウ</t>
    </rPh>
    <rPh sb="15" eb="17">
      <t>キュウリョウ</t>
    </rPh>
    <rPh sb="21" eb="23">
      <t>シベン</t>
    </rPh>
    <rPh sb="26" eb="28">
      <t>カイケイ</t>
    </rPh>
    <rPh sb="28" eb="30">
      <t>ネンド</t>
    </rPh>
    <rPh sb="30" eb="32">
      <t>ニンヨウ</t>
    </rPh>
    <rPh sb="32" eb="34">
      <t>ショクイン</t>
    </rPh>
    <rPh sb="34" eb="36">
      <t>イチショクイン</t>
    </rPh>
    <rPh sb="35" eb="37">
      <t>ヨサン</t>
    </rPh>
    <rPh sb="38" eb="40">
      <t>セキサン</t>
    </rPh>
    <rPh sb="41" eb="43">
      <t>キソ</t>
    </rPh>
    <rPh sb="53" eb="55">
      <t>キサイ</t>
    </rPh>
    <phoneticPr fontId="8"/>
  </si>
  <si>
    <t>（２）給料及び職員手当の増減額の明細</t>
    <rPh sb="3" eb="5">
      <t>キュウリョウ</t>
    </rPh>
    <rPh sb="5" eb="6">
      <t>オヨ</t>
    </rPh>
    <rPh sb="7" eb="9">
      <t>ショクイン</t>
    </rPh>
    <rPh sb="9" eb="11">
      <t>テア</t>
    </rPh>
    <rPh sb="12" eb="14">
      <t>ゾウゲン</t>
    </rPh>
    <rPh sb="14" eb="15">
      <t>ガク</t>
    </rPh>
    <rPh sb="16" eb="18">
      <t>メイサイ</t>
    </rPh>
    <phoneticPr fontId="8"/>
  </si>
  <si>
    <t>(単位　千円）</t>
    <rPh sb="1" eb="2">
      <t>タン</t>
    </rPh>
    <rPh sb="2" eb="3">
      <t>クライ</t>
    </rPh>
    <rPh sb="4" eb="5">
      <t>セン</t>
    </rPh>
    <rPh sb="5" eb="6">
      <t>エン</t>
    </rPh>
    <phoneticPr fontId="8"/>
  </si>
  <si>
    <t>区　　分</t>
    <rPh sb="0" eb="1">
      <t>ク</t>
    </rPh>
    <rPh sb="3" eb="4">
      <t>ブン</t>
    </rPh>
    <phoneticPr fontId="8"/>
  </si>
  <si>
    <t>増　減　額</t>
    <rPh sb="0" eb="1">
      <t>ゾウ</t>
    </rPh>
    <rPh sb="2" eb="3">
      <t>ゲン</t>
    </rPh>
    <rPh sb="4" eb="5">
      <t>ガク</t>
    </rPh>
    <phoneticPr fontId="8"/>
  </si>
  <si>
    <t>増　減　事　由　別　内　訳</t>
    <rPh sb="0" eb="1">
      <t>ゾウ</t>
    </rPh>
    <rPh sb="2" eb="3">
      <t>ゲン</t>
    </rPh>
    <rPh sb="4" eb="5">
      <t>コト</t>
    </rPh>
    <rPh sb="6" eb="7">
      <t>ヨシ</t>
    </rPh>
    <rPh sb="8" eb="9">
      <t>ベツ</t>
    </rPh>
    <rPh sb="10" eb="11">
      <t>ウチ</t>
    </rPh>
    <rPh sb="12" eb="13">
      <t>ヤク</t>
    </rPh>
    <phoneticPr fontId="8"/>
  </si>
  <si>
    <t>説　　　明</t>
    <rPh sb="0" eb="1">
      <t>セツ</t>
    </rPh>
    <rPh sb="4" eb="5">
      <t>メイ</t>
    </rPh>
    <phoneticPr fontId="8"/>
  </si>
  <si>
    <t>備　　　考</t>
    <rPh sb="0" eb="1">
      <t>ビ</t>
    </rPh>
    <rPh sb="4" eb="5">
      <t>コウ</t>
    </rPh>
    <phoneticPr fontId="8"/>
  </si>
  <si>
    <t>給　　　料</t>
    <rPh sb="0" eb="1">
      <t>キュウ</t>
    </rPh>
    <rPh sb="4" eb="5">
      <t>リョウ</t>
    </rPh>
    <phoneticPr fontId="8"/>
  </si>
  <si>
    <t>給与改定に</t>
    <rPh sb="0" eb="2">
      <t>キュウヨ</t>
    </rPh>
    <rPh sb="2" eb="4">
      <t>カイテイ</t>
    </rPh>
    <phoneticPr fontId="8"/>
  </si>
  <si>
    <t>伴う増減分</t>
    <rPh sb="0" eb="1">
      <t>トモナ</t>
    </rPh>
    <rPh sb="2" eb="4">
      <t>ゾウゲン</t>
    </rPh>
    <rPh sb="4" eb="5">
      <t>ブン</t>
    </rPh>
    <phoneticPr fontId="8"/>
  </si>
  <si>
    <t>昇給に伴う</t>
    <rPh sb="0" eb="2">
      <t>ショウキュウ</t>
    </rPh>
    <rPh sb="3" eb="4">
      <t>トモナ</t>
    </rPh>
    <phoneticPr fontId="8"/>
  </si>
  <si>
    <t>増加分</t>
    <rPh sb="0" eb="2">
      <t>ゾウカ</t>
    </rPh>
    <rPh sb="2" eb="3">
      <t>ブン</t>
    </rPh>
    <phoneticPr fontId="8"/>
  </si>
  <si>
    <t>その他の増減分</t>
    <rPh sb="2" eb="3">
      <t>タ</t>
    </rPh>
    <rPh sb="4" eb="6">
      <t>ゾウゲン</t>
    </rPh>
    <rPh sb="6" eb="7">
      <t>ブン</t>
    </rPh>
    <phoneticPr fontId="8"/>
  </si>
  <si>
    <t>職員の採用・退職等に伴う増減</t>
    <rPh sb="0" eb="2">
      <t>ショクイン</t>
    </rPh>
    <rPh sb="3" eb="5">
      <t>サイヨウ</t>
    </rPh>
    <rPh sb="6" eb="8">
      <t>タイショク</t>
    </rPh>
    <rPh sb="8" eb="9">
      <t>トウ</t>
    </rPh>
    <rPh sb="10" eb="11">
      <t>トモナ</t>
    </rPh>
    <rPh sb="12" eb="14">
      <t>ゾウゲン</t>
    </rPh>
    <phoneticPr fontId="8"/>
  </si>
  <si>
    <t>職員手当</t>
    <rPh sb="0" eb="2">
      <t>ショクイン</t>
    </rPh>
    <rPh sb="2" eb="4">
      <t>テア</t>
    </rPh>
    <phoneticPr fontId="8"/>
  </si>
  <si>
    <t>制度改正に</t>
    <rPh sb="0" eb="2">
      <t>セイド</t>
    </rPh>
    <rPh sb="2" eb="4">
      <t>カイセイ</t>
    </rPh>
    <phoneticPr fontId="8"/>
  </si>
  <si>
    <t>※会計年度任用職員を除く</t>
    <rPh sb="1" eb="9">
      <t>カイケイネンドニンヨウショクイン</t>
    </rPh>
    <rPh sb="10" eb="11">
      <t>ノゾ</t>
    </rPh>
    <phoneticPr fontId="8"/>
  </si>
  <si>
    <t>（３）給料及び職員手当の状況</t>
    <rPh sb="3" eb="5">
      <t>キュウリョウ</t>
    </rPh>
    <rPh sb="5" eb="6">
      <t>オヨ</t>
    </rPh>
    <rPh sb="7" eb="9">
      <t>ショクイン</t>
    </rPh>
    <rPh sb="9" eb="11">
      <t>テア</t>
    </rPh>
    <rPh sb="12" eb="14">
      <t>ジョウキョウ</t>
    </rPh>
    <phoneticPr fontId="8"/>
  </si>
  <si>
    <t>ア　職員１人当たり給与</t>
    <rPh sb="2" eb="4">
      <t>ショクイン</t>
    </rPh>
    <rPh sb="5" eb="6">
      <t>ヒト</t>
    </rPh>
    <rPh sb="6" eb="7">
      <t>ア</t>
    </rPh>
    <rPh sb="9" eb="11">
      <t>キュウヨ</t>
    </rPh>
    <phoneticPr fontId="8"/>
  </si>
  <si>
    <t>区　　　　　　　　　　　　　　　　　分</t>
    <rPh sb="0" eb="1">
      <t>ク</t>
    </rPh>
    <rPh sb="18" eb="19">
      <t>ブン</t>
    </rPh>
    <phoneticPr fontId="8"/>
  </si>
  <si>
    <t>行　政　職</t>
    <rPh sb="0" eb="1">
      <t>ギョウ</t>
    </rPh>
    <rPh sb="2" eb="3">
      <t>セイ</t>
    </rPh>
    <rPh sb="4" eb="5">
      <t>ショク</t>
    </rPh>
    <phoneticPr fontId="8"/>
  </si>
  <si>
    <t>労　務　職</t>
    <rPh sb="0" eb="1">
      <t>ロウ</t>
    </rPh>
    <rPh sb="2" eb="3">
      <t>ツトム</t>
    </rPh>
    <rPh sb="4" eb="5">
      <t>ショク</t>
    </rPh>
    <phoneticPr fontId="8"/>
  </si>
  <si>
    <t>令和７年９月１日現在</t>
    <rPh sb="0" eb="1">
      <t>レイ</t>
    </rPh>
    <rPh sb="1" eb="2">
      <t>カズ</t>
    </rPh>
    <rPh sb="3" eb="4">
      <t>ネン</t>
    </rPh>
    <rPh sb="5" eb="6">
      <t>ガツ</t>
    </rPh>
    <rPh sb="7" eb="10">
      <t>ニチゲンザイ</t>
    </rPh>
    <phoneticPr fontId="8"/>
  </si>
  <si>
    <t>平均給料月額</t>
    <rPh sb="0" eb="2">
      <t>ヘイキン</t>
    </rPh>
    <rPh sb="2" eb="4">
      <t>キュウリョウ</t>
    </rPh>
    <rPh sb="4" eb="6">
      <t>ゲツガク</t>
    </rPh>
    <phoneticPr fontId="8"/>
  </si>
  <si>
    <t>　(円）</t>
  </si>
  <si>
    <t>平均給与月額　</t>
    <rPh sb="0" eb="2">
      <t>ヘイキン</t>
    </rPh>
    <rPh sb="2" eb="4">
      <t>キュウヨ</t>
    </rPh>
    <rPh sb="4" eb="6">
      <t>ゲツガク</t>
    </rPh>
    <phoneticPr fontId="8"/>
  </si>
  <si>
    <t>平均年齢</t>
    <rPh sb="0" eb="2">
      <t>ヘイキン</t>
    </rPh>
    <rPh sb="2" eb="4">
      <t>ネンレイ</t>
    </rPh>
    <phoneticPr fontId="8"/>
  </si>
  <si>
    <t>　(歳）</t>
    <rPh sb="2" eb="3">
      <t>トシ</t>
    </rPh>
    <phoneticPr fontId="8"/>
  </si>
  <si>
    <t>令和７年６月１日現在</t>
    <rPh sb="0" eb="1">
      <t>レイ</t>
    </rPh>
    <rPh sb="1" eb="2">
      <t>カズ</t>
    </rPh>
    <rPh sb="3" eb="4">
      <t>ネン</t>
    </rPh>
    <rPh sb="5" eb="6">
      <t>ガツ</t>
    </rPh>
    <rPh sb="7" eb="10">
      <t>ニチゲンザイ</t>
    </rPh>
    <phoneticPr fontId="8"/>
  </si>
  <si>
    <t>イ　初　任　給</t>
    <rPh sb="2" eb="3">
      <t>ショ</t>
    </rPh>
    <rPh sb="4" eb="5">
      <t>ニン</t>
    </rPh>
    <rPh sb="6" eb="7">
      <t>キュウ</t>
    </rPh>
    <phoneticPr fontId="8"/>
  </si>
  <si>
    <t>区　　　　　分</t>
    <phoneticPr fontId="8"/>
  </si>
  <si>
    <t>行　　政　　職　　(円）</t>
    <rPh sb="0" eb="1">
      <t>ギョウ</t>
    </rPh>
    <rPh sb="3" eb="4">
      <t>セイ</t>
    </rPh>
    <rPh sb="6" eb="7">
      <t>ショク</t>
    </rPh>
    <rPh sb="10" eb="11">
      <t>エン</t>
    </rPh>
    <phoneticPr fontId="8"/>
  </si>
  <si>
    <t>労　　務　　職　　(円）</t>
    <rPh sb="0" eb="1">
      <t>ロウ</t>
    </rPh>
    <rPh sb="3" eb="4">
      <t>ム</t>
    </rPh>
    <phoneticPr fontId="8"/>
  </si>
  <si>
    <t>国　　　の　　　制　　　度</t>
    <rPh sb="0" eb="1">
      <t>クニ</t>
    </rPh>
    <rPh sb="8" eb="9">
      <t>セイ</t>
    </rPh>
    <rPh sb="12" eb="13">
      <t>タビ</t>
    </rPh>
    <phoneticPr fontId="8"/>
  </si>
  <si>
    <t>行　　政 　　職　　(円）</t>
    <rPh sb="0" eb="1">
      <t>ギョウ</t>
    </rPh>
    <rPh sb="3" eb="4">
      <t>セイ</t>
    </rPh>
    <rPh sb="7" eb="8">
      <t>ショク</t>
    </rPh>
    <rPh sb="11" eb="12">
      <t>エン</t>
    </rPh>
    <phoneticPr fontId="8"/>
  </si>
  <si>
    <t>労　　務　　職　　(円）</t>
    <rPh sb="3" eb="4">
      <t>ム</t>
    </rPh>
    <phoneticPr fontId="8"/>
  </si>
  <si>
    <t>高　　　校　　　卒</t>
    <rPh sb="0" eb="1">
      <t>タカ</t>
    </rPh>
    <rPh sb="4" eb="5">
      <t>コウ</t>
    </rPh>
    <rPh sb="8" eb="9">
      <t>ソツ</t>
    </rPh>
    <phoneticPr fontId="8"/>
  </si>
  <si>
    <t>166,500～</t>
    <phoneticPr fontId="8"/>
  </si>
  <si>
    <t>166,500～</t>
  </si>
  <si>
    <t>大　　　学　　　卒</t>
    <rPh sb="0" eb="1">
      <t>ダイ</t>
    </rPh>
    <rPh sb="4" eb="5">
      <t>ガク</t>
    </rPh>
    <rPh sb="8" eb="9">
      <t>ソツ</t>
    </rPh>
    <phoneticPr fontId="8"/>
  </si>
  <si>
    <t>ウ　級 別 職 員 数</t>
    <rPh sb="2" eb="3">
      <t>キュウ</t>
    </rPh>
    <rPh sb="4" eb="5">
      <t>ベツ</t>
    </rPh>
    <rPh sb="6" eb="7">
      <t>ショク</t>
    </rPh>
    <rPh sb="8" eb="9">
      <t>イン</t>
    </rPh>
    <rPh sb="10" eb="11">
      <t>カズ</t>
    </rPh>
    <phoneticPr fontId="8"/>
  </si>
  <si>
    <t>区　　　　　　　　　　分</t>
    <rPh sb="0" eb="1">
      <t>ク</t>
    </rPh>
    <rPh sb="11" eb="12">
      <t>ブン</t>
    </rPh>
    <phoneticPr fontId="8"/>
  </si>
  <si>
    <t>行　　政　　職</t>
    <rPh sb="0" eb="1">
      <t>ギョウ</t>
    </rPh>
    <rPh sb="3" eb="4">
      <t>セイ</t>
    </rPh>
    <rPh sb="6" eb="7">
      <t>ショク</t>
    </rPh>
    <phoneticPr fontId="8"/>
  </si>
  <si>
    <t>労　　務　　職</t>
    <rPh sb="0" eb="1">
      <t>ロウ</t>
    </rPh>
    <rPh sb="3" eb="4">
      <t>ツトム</t>
    </rPh>
    <rPh sb="6" eb="7">
      <t>ショク</t>
    </rPh>
    <phoneticPr fontId="8"/>
  </si>
  <si>
    <t>等　　　級</t>
    <rPh sb="0" eb="1">
      <t>トウ</t>
    </rPh>
    <rPh sb="4" eb="5">
      <t>キュウ</t>
    </rPh>
    <phoneticPr fontId="8"/>
  </si>
  <si>
    <t>職員数(人）</t>
    <rPh sb="0" eb="2">
      <t>ショクイン</t>
    </rPh>
    <rPh sb="2" eb="3">
      <t>スウ</t>
    </rPh>
    <rPh sb="4" eb="5">
      <t>ヒト</t>
    </rPh>
    <phoneticPr fontId="8"/>
  </si>
  <si>
    <t>構成比（％）</t>
    <rPh sb="0" eb="3">
      <t>コウセイヒ</t>
    </rPh>
    <phoneticPr fontId="8"/>
  </si>
  <si>
    <t>令和７年９月１日現在</t>
    <rPh sb="0" eb="1">
      <t>レイ</t>
    </rPh>
    <rPh sb="1" eb="2">
      <t>カズ</t>
    </rPh>
    <rPh sb="3" eb="4">
      <t>ネン</t>
    </rPh>
    <rPh sb="5" eb="6">
      <t>ガツ</t>
    </rPh>
    <rPh sb="7" eb="8">
      <t>ニチ</t>
    </rPh>
    <rPh sb="8" eb="10">
      <t>ゲンザイ</t>
    </rPh>
    <phoneticPr fontId="8"/>
  </si>
  <si>
    <t>１　　　級</t>
    <rPh sb="4" eb="5">
      <t>キュウ</t>
    </rPh>
    <phoneticPr fontId="8"/>
  </si>
  <si>
    <t>２　　　級</t>
    <rPh sb="4" eb="5">
      <t>キュウ</t>
    </rPh>
    <phoneticPr fontId="8"/>
  </si>
  <si>
    <t>３　　　級</t>
    <rPh sb="4" eb="5">
      <t>キュウ</t>
    </rPh>
    <phoneticPr fontId="8"/>
  </si>
  <si>
    <t>４　　　級</t>
    <rPh sb="4" eb="5">
      <t>キュウ</t>
    </rPh>
    <phoneticPr fontId="8"/>
  </si>
  <si>
    <t>５　　　級</t>
    <rPh sb="4" eb="5">
      <t>キュウ</t>
    </rPh>
    <phoneticPr fontId="8"/>
  </si>
  <si>
    <t>６　　　級</t>
    <rPh sb="4" eb="5">
      <t>キュウ</t>
    </rPh>
    <phoneticPr fontId="8"/>
  </si>
  <si>
    <t>令和７年６月１日現在</t>
    <rPh sb="0" eb="1">
      <t>レイ</t>
    </rPh>
    <rPh sb="1" eb="2">
      <t>カズ</t>
    </rPh>
    <rPh sb="3" eb="4">
      <t>ネン</t>
    </rPh>
    <rPh sb="5" eb="6">
      <t>ガツ</t>
    </rPh>
    <rPh sb="7" eb="8">
      <t>ニチ</t>
    </rPh>
    <rPh sb="8" eb="10">
      <t>ゲンザイ</t>
    </rPh>
    <phoneticPr fontId="8"/>
  </si>
  <si>
    <t>（級別の標準的な職務内容）</t>
    <rPh sb="1" eb="2">
      <t>キュウ</t>
    </rPh>
    <rPh sb="2" eb="3">
      <t>ベツ</t>
    </rPh>
    <rPh sb="4" eb="7">
      <t>ヒョウジュンテキ</t>
    </rPh>
    <rPh sb="8" eb="10">
      <t>ショクム</t>
    </rPh>
    <rPh sb="10" eb="12">
      <t>ナイヨウ</t>
    </rPh>
    <phoneticPr fontId="8"/>
  </si>
  <si>
    <t>区　分</t>
    <rPh sb="0" eb="1">
      <t>ク</t>
    </rPh>
    <rPh sb="2" eb="3">
      <t>ブン</t>
    </rPh>
    <phoneticPr fontId="8"/>
  </si>
  <si>
    <t>１　級</t>
    <rPh sb="2" eb="3">
      <t>キュウ</t>
    </rPh>
    <phoneticPr fontId="8"/>
  </si>
  <si>
    <t>２　級</t>
    <rPh sb="2" eb="3">
      <t>キュウ</t>
    </rPh>
    <phoneticPr fontId="8"/>
  </si>
  <si>
    <t>３　　級</t>
    <rPh sb="3" eb="4">
      <t>キュウ</t>
    </rPh>
    <phoneticPr fontId="8"/>
  </si>
  <si>
    <t>４　　級</t>
    <rPh sb="3" eb="4">
      <t>キュウ</t>
    </rPh>
    <phoneticPr fontId="8"/>
  </si>
  <si>
    <t>５　　級</t>
    <rPh sb="3" eb="4">
      <t>キュウ</t>
    </rPh>
    <phoneticPr fontId="8"/>
  </si>
  <si>
    <t>６　　級</t>
    <rPh sb="3" eb="4">
      <t>キュウ</t>
    </rPh>
    <phoneticPr fontId="8"/>
  </si>
  <si>
    <t xml:space="preserve">
１　主事補の職務
２　主事の職務
３　１又は２に相当する職務
</t>
    <phoneticPr fontId="8"/>
  </si>
  <si>
    <t xml:space="preserve">
１　主事の職務で高度の知識又は経験を必要とする業務を行う職務
２　１に相当する職務
</t>
    <phoneticPr fontId="8"/>
  </si>
  <si>
    <t xml:space="preserve">
１　主査の職務
２　１に相当する職務
</t>
    <phoneticPr fontId="8"/>
  </si>
  <si>
    <t xml:space="preserve">
１　主査の職務で高度の知識又は経験を必要とする業務を行う職務
２　課長補佐の職務
３　１又は２に相当する職務
</t>
    <rPh sb="3" eb="5">
      <t>シュサ</t>
    </rPh>
    <rPh sb="34" eb="36">
      <t>カチョウ</t>
    </rPh>
    <rPh sb="36" eb="38">
      <t>ホサ</t>
    </rPh>
    <rPh sb="45" eb="46">
      <t>マタ</t>
    </rPh>
    <phoneticPr fontId="8"/>
  </si>
  <si>
    <t xml:space="preserve">
１　課長補佐の職務で高度の知識又は経験を必要とする業務を行う職務
２　課長の職務
３　１又は２に相当する職務
</t>
    <rPh sb="5" eb="7">
      <t>ホサ</t>
    </rPh>
    <rPh sb="36" eb="38">
      <t>カチョウ</t>
    </rPh>
    <rPh sb="45" eb="46">
      <t>マタ</t>
    </rPh>
    <phoneticPr fontId="8"/>
  </si>
  <si>
    <t xml:space="preserve">
１　課長の職務で高度の知識又は経験を必要とする業務を行う職務
２　理事の職務
３　１又は２に相当する職務
</t>
    <rPh sb="43" eb="44">
      <t>マタ</t>
    </rPh>
    <phoneticPr fontId="8"/>
  </si>
  <si>
    <t>２　　　級</t>
    <phoneticPr fontId="8"/>
  </si>
  <si>
    <t>３　　　級</t>
    <phoneticPr fontId="8"/>
  </si>
  <si>
    <t xml:space="preserve">
調理師、調理員、ホームヘルパー、運転手、用務員、機械操作員、事務補助員、技術補助員の職務
</t>
    <phoneticPr fontId="8"/>
  </si>
  <si>
    <t xml:space="preserve">
調理師、調理員、ホームヘルパー、運転手、用務員、機械操作員、事務補助員、技術補助員の職務で、相当の知識又は経験を必要とする業務を行う職務</t>
    <phoneticPr fontId="8"/>
  </si>
  <si>
    <t xml:space="preserve">
調理師、調理員、ホームヘルパー、運転手、用務員、機械操作員、事務補助員、技術補助員の職務で、相当高度の知識又は経験を必要とする業務を行う職務</t>
    <rPh sb="47" eb="49">
      <t>ソウトウ</t>
    </rPh>
    <phoneticPr fontId="8"/>
  </si>
  <si>
    <t>エ　昇　　給</t>
    <rPh sb="2" eb="3">
      <t>ノボル</t>
    </rPh>
    <rPh sb="5" eb="6">
      <t>キュウ</t>
    </rPh>
    <phoneticPr fontId="8"/>
  </si>
  <si>
    <t>区　　　　分</t>
    <rPh sb="0" eb="1">
      <t>ク</t>
    </rPh>
    <rPh sb="5" eb="6">
      <t>ブン</t>
    </rPh>
    <phoneticPr fontId="8"/>
  </si>
  <si>
    <t>合計</t>
    <rPh sb="0" eb="2">
      <t>ゴウケイ</t>
    </rPh>
    <phoneticPr fontId="8"/>
  </si>
  <si>
    <t>行政職　</t>
    <rPh sb="0" eb="2">
      <t>ギョウセイ</t>
    </rPh>
    <rPh sb="2" eb="3">
      <t>ショク</t>
    </rPh>
    <phoneticPr fontId="8"/>
  </si>
  <si>
    <t>労務職</t>
    <rPh sb="0" eb="2">
      <t>ロウム</t>
    </rPh>
    <rPh sb="2" eb="3">
      <t>ショク</t>
    </rPh>
    <phoneticPr fontId="8"/>
  </si>
  <si>
    <t>職　員　数</t>
    <rPh sb="0" eb="1">
      <t>ショク</t>
    </rPh>
    <rPh sb="2" eb="3">
      <t>イン</t>
    </rPh>
    <rPh sb="4" eb="5">
      <t>カズ</t>
    </rPh>
    <phoneticPr fontId="8"/>
  </si>
  <si>
    <t>（Ａ）</t>
    <phoneticPr fontId="8"/>
  </si>
  <si>
    <t>（人）</t>
    <rPh sb="1" eb="2">
      <t>ニン</t>
    </rPh>
    <phoneticPr fontId="8"/>
  </si>
  <si>
    <t>昇給に係る職員数</t>
    <rPh sb="0" eb="2">
      <t>ショウキュウ</t>
    </rPh>
    <rPh sb="3" eb="4">
      <t>カカ</t>
    </rPh>
    <rPh sb="5" eb="7">
      <t>ショクイン</t>
    </rPh>
    <rPh sb="7" eb="8">
      <t>スウ</t>
    </rPh>
    <phoneticPr fontId="8"/>
  </si>
  <si>
    <t>（Ｂ）</t>
    <phoneticPr fontId="8"/>
  </si>
  <si>
    <t>号給数別内訳</t>
    <rPh sb="0" eb="1">
      <t>ゴウ</t>
    </rPh>
    <rPh sb="1" eb="2">
      <t>キュウ</t>
    </rPh>
    <rPh sb="2" eb="3">
      <t>スウ</t>
    </rPh>
    <rPh sb="3" eb="4">
      <t>ベツ</t>
    </rPh>
    <rPh sb="4" eb="6">
      <t>ウチワケ</t>
    </rPh>
    <phoneticPr fontId="8"/>
  </si>
  <si>
    <t>１号給</t>
    <rPh sb="1" eb="2">
      <t>ゴウ</t>
    </rPh>
    <rPh sb="2" eb="3">
      <t>キュウ</t>
    </rPh>
    <phoneticPr fontId="8"/>
  </si>
  <si>
    <t>２号給</t>
    <rPh sb="1" eb="2">
      <t>ゴウ</t>
    </rPh>
    <rPh sb="2" eb="3">
      <t>キュウ</t>
    </rPh>
    <phoneticPr fontId="8"/>
  </si>
  <si>
    <t>３号給</t>
    <rPh sb="1" eb="2">
      <t>ゴウ</t>
    </rPh>
    <rPh sb="2" eb="3">
      <t>キュウ</t>
    </rPh>
    <phoneticPr fontId="8"/>
  </si>
  <si>
    <t>４号給</t>
    <rPh sb="1" eb="2">
      <t>ゴウ</t>
    </rPh>
    <rPh sb="2" eb="3">
      <t>キュウ</t>
    </rPh>
    <phoneticPr fontId="8"/>
  </si>
  <si>
    <t>比　率　　（Ｂ）／（Ａ）</t>
    <rPh sb="0" eb="1">
      <t>ヒ</t>
    </rPh>
    <rPh sb="2" eb="3">
      <t>リツ</t>
    </rPh>
    <phoneticPr fontId="8"/>
  </si>
  <si>
    <t>（％）</t>
    <phoneticPr fontId="8"/>
  </si>
  <si>
    <t>オ　期末手当・勤勉手当</t>
    <rPh sb="2" eb="4">
      <t>キマツ</t>
    </rPh>
    <rPh sb="4" eb="6">
      <t>テアテ</t>
    </rPh>
    <rPh sb="7" eb="9">
      <t>キンベン</t>
    </rPh>
    <rPh sb="9" eb="11">
      <t>テア</t>
    </rPh>
    <phoneticPr fontId="8"/>
  </si>
  <si>
    <t>支給期別支給率</t>
    <rPh sb="0" eb="1">
      <t>ササ</t>
    </rPh>
    <rPh sb="1" eb="2">
      <t>キュウ</t>
    </rPh>
    <rPh sb="2" eb="3">
      <t>キ</t>
    </rPh>
    <rPh sb="3" eb="4">
      <t>ベツ</t>
    </rPh>
    <rPh sb="4" eb="5">
      <t>ササ</t>
    </rPh>
    <rPh sb="5" eb="6">
      <t>キュウ</t>
    </rPh>
    <rPh sb="6" eb="7">
      <t>リツ</t>
    </rPh>
    <phoneticPr fontId="8"/>
  </si>
  <si>
    <t>支給率計（月分）</t>
    <rPh sb="0" eb="3">
      <t>シキュウリツ</t>
    </rPh>
    <rPh sb="3" eb="4">
      <t>ケイ</t>
    </rPh>
    <rPh sb="5" eb="6">
      <t>ツキ</t>
    </rPh>
    <rPh sb="6" eb="7">
      <t>ブン</t>
    </rPh>
    <phoneticPr fontId="8"/>
  </si>
  <si>
    <t>職制上の段階、職務の
級等による加算措置</t>
    <rPh sb="0" eb="2">
      <t>ショクセイ</t>
    </rPh>
    <rPh sb="2" eb="3">
      <t>ジョウ</t>
    </rPh>
    <rPh sb="4" eb="6">
      <t>ダンカイ</t>
    </rPh>
    <rPh sb="7" eb="9">
      <t>ショクム</t>
    </rPh>
    <rPh sb="11" eb="12">
      <t>キュウ</t>
    </rPh>
    <rPh sb="12" eb="13">
      <t>トウ</t>
    </rPh>
    <rPh sb="16" eb="18">
      <t>カサン</t>
    </rPh>
    <rPh sb="18" eb="20">
      <t>ソチ</t>
    </rPh>
    <phoneticPr fontId="8"/>
  </si>
  <si>
    <t>６月（月分）</t>
    <rPh sb="1" eb="2">
      <t>ガツ</t>
    </rPh>
    <rPh sb="3" eb="4">
      <t>ツキ</t>
    </rPh>
    <rPh sb="4" eb="5">
      <t>ブン</t>
    </rPh>
    <phoneticPr fontId="8"/>
  </si>
  <si>
    <t>１２月（月分）</t>
    <rPh sb="2" eb="3">
      <t>ガツ</t>
    </rPh>
    <rPh sb="4" eb="5">
      <t>ツキ</t>
    </rPh>
    <rPh sb="5" eb="6">
      <t>ブン</t>
    </rPh>
    <phoneticPr fontId="8"/>
  </si>
  <si>
    <t>有</t>
    <rPh sb="0" eb="1">
      <t>アリ</t>
    </rPh>
    <phoneticPr fontId="8"/>
  </si>
  <si>
    <t>国の制度</t>
    <rPh sb="0" eb="1">
      <t>クニ</t>
    </rPh>
    <rPh sb="2" eb="4">
      <t>セイド</t>
    </rPh>
    <phoneticPr fontId="8"/>
  </si>
  <si>
    <t>カ　定年退職及び勧奨退職に係る退職手当</t>
    <rPh sb="2" eb="4">
      <t>テイネン</t>
    </rPh>
    <rPh sb="4" eb="6">
      <t>タイショク</t>
    </rPh>
    <rPh sb="6" eb="7">
      <t>オヨ</t>
    </rPh>
    <rPh sb="8" eb="10">
      <t>カンショウ</t>
    </rPh>
    <rPh sb="10" eb="12">
      <t>タイショク</t>
    </rPh>
    <rPh sb="13" eb="14">
      <t>カカ</t>
    </rPh>
    <rPh sb="15" eb="17">
      <t>タイショク</t>
    </rPh>
    <rPh sb="17" eb="19">
      <t>テアテ</t>
    </rPh>
    <phoneticPr fontId="8"/>
  </si>
  <si>
    <t>区   分</t>
    <rPh sb="0" eb="1">
      <t>ク</t>
    </rPh>
    <rPh sb="4" eb="5">
      <t>ブン</t>
    </rPh>
    <phoneticPr fontId="8"/>
  </si>
  <si>
    <t>２０年勤続の者</t>
    <rPh sb="2" eb="3">
      <t>ネン</t>
    </rPh>
    <rPh sb="3" eb="5">
      <t>キンゾク</t>
    </rPh>
    <rPh sb="6" eb="7">
      <t>モノ</t>
    </rPh>
    <phoneticPr fontId="8"/>
  </si>
  <si>
    <t>２５年勤続の者</t>
    <rPh sb="2" eb="3">
      <t>ネン</t>
    </rPh>
    <rPh sb="3" eb="5">
      <t>キンゾク</t>
    </rPh>
    <rPh sb="6" eb="7">
      <t>モノ</t>
    </rPh>
    <phoneticPr fontId="8"/>
  </si>
  <si>
    <t>３５年勤続の者</t>
    <phoneticPr fontId="8"/>
  </si>
  <si>
    <t>最 高 限 度</t>
    <rPh sb="0" eb="1">
      <t>サイ</t>
    </rPh>
    <rPh sb="2" eb="3">
      <t>タカ</t>
    </rPh>
    <rPh sb="4" eb="5">
      <t>キリ</t>
    </rPh>
    <rPh sb="6" eb="7">
      <t>タビ</t>
    </rPh>
    <phoneticPr fontId="8"/>
  </si>
  <si>
    <t>そ の 他 の</t>
    <rPh sb="4" eb="5">
      <t>タ</t>
    </rPh>
    <phoneticPr fontId="8"/>
  </si>
  <si>
    <t>備　　考</t>
    <rPh sb="0" eb="1">
      <t>ソナエ</t>
    </rPh>
    <rPh sb="3" eb="4">
      <t>コウ</t>
    </rPh>
    <phoneticPr fontId="8"/>
  </si>
  <si>
    <t xml:space="preserve">（月分）  </t>
    <rPh sb="1" eb="2">
      <t>ツキ</t>
    </rPh>
    <rPh sb="2" eb="3">
      <t>ブン</t>
    </rPh>
    <phoneticPr fontId="8"/>
  </si>
  <si>
    <t xml:space="preserve">（月分）  </t>
    <phoneticPr fontId="8"/>
  </si>
  <si>
    <t>加算措置等</t>
    <rPh sb="0" eb="1">
      <t>クワ</t>
    </rPh>
    <rPh sb="1" eb="2">
      <t>サン</t>
    </rPh>
    <rPh sb="2" eb="3">
      <t>ソ</t>
    </rPh>
    <rPh sb="3" eb="4">
      <t>チ</t>
    </rPh>
    <rPh sb="4" eb="5">
      <t>トウ</t>
    </rPh>
    <phoneticPr fontId="8"/>
  </si>
  <si>
    <t>支給率等</t>
    <rPh sb="0" eb="3">
      <t>シキュウリツ</t>
    </rPh>
    <rPh sb="3" eb="4">
      <t>トウ</t>
    </rPh>
    <phoneticPr fontId="8"/>
  </si>
  <si>
    <t>定年前早期退職特例措置有</t>
    <rPh sb="0" eb="3">
      <t>テイネンマエ</t>
    </rPh>
    <rPh sb="3" eb="5">
      <t>ソウキ</t>
    </rPh>
    <rPh sb="5" eb="7">
      <t>タイショク</t>
    </rPh>
    <rPh sb="7" eb="9">
      <t>トクレイ</t>
    </rPh>
    <rPh sb="9" eb="11">
      <t>ソチ</t>
    </rPh>
    <rPh sb="11" eb="12">
      <t>アリ</t>
    </rPh>
    <phoneticPr fontId="8"/>
  </si>
  <si>
    <t>（支給率等）</t>
    <rPh sb="1" eb="4">
      <t>シキュウリツ</t>
    </rPh>
    <rPh sb="4" eb="5">
      <t>トウ</t>
    </rPh>
    <phoneticPr fontId="8"/>
  </si>
  <si>
    <t>キ　その他の手当</t>
    <rPh sb="4" eb="5">
      <t>タ</t>
    </rPh>
    <rPh sb="6" eb="8">
      <t>テア</t>
    </rPh>
    <phoneticPr fontId="8"/>
  </si>
  <si>
    <t>区　　　　　　　　　　　分</t>
    <rPh sb="0" eb="1">
      <t>ク</t>
    </rPh>
    <rPh sb="12" eb="13">
      <t>ブン</t>
    </rPh>
    <phoneticPr fontId="8"/>
  </si>
  <si>
    <t>国　の　制　度　と　の　異　同</t>
    <rPh sb="0" eb="1">
      <t>クニ</t>
    </rPh>
    <rPh sb="4" eb="5">
      <t>セイ</t>
    </rPh>
    <rPh sb="6" eb="7">
      <t>タビ</t>
    </rPh>
    <rPh sb="12" eb="13">
      <t>コト</t>
    </rPh>
    <rPh sb="14" eb="15">
      <t>オナ</t>
    </rPh>
    <phoneticPr fontId="8"/>
  </si>
  <si>
    <t>差　　異　　の　　内　　容</t>
    <rPh sb="0" eb="1">
      <t>サ</t>
    </rPh>
    <rPh sb="3" eb="4">
      <t>イ</t>
    </rPh>
    <rPh sb="9" eb="10">
      <t>ウチ</t>
    </rPh>
    <rPh sb="12" eb="13">
      <t>カタチ</t>
    </rPh>
    <phoneticPr fontId="8"/>
  </si>
  <si>
    <t>扶　　　養　　　手　　　当</t>
    <rPh sb="0" eb="1">
      <t>タス</t>
    </rPh>
    <rPh sb="4" eb="5">
      <t>マモル</t>
    </rPh>
    <rPh sb="8" eb="9">
      <t>テ</t>
    </rPh>
    <rPh sb="12" eb="13">
      <t>トウ</t>
    </rPh>
    <phoneticPr fontId="8"/>
  </si>
  <si>
    <t>同</t>
    <rPh sb="0" eb="1">
      <t>オナ</t>
    </rPh>
    <phoneticPr fontId="8"/>
  </si>
  <si>
    <t>住　　　居　　　手　　　当</t>
    <rPh sb="0" eb="1">
      <t>ジュウ</t>
    </rPh>
    <rPh sb="4" eb="5">
      <t>キョ</t>
    </rPh>
    <rPh sb="8" eb="9">
      <t>テ</t>
    </rPh>
    <rPh sb="12" eb="13">
      <t>トウ</t>
    </rPh>
    <phoneticPr fontId="8"/>
  </si>
  <si>
    <t>通　　　勤　　　手　　　当</t>
    <rPh sb="0" eb="1">
      <t>ツウ</t>
    </rPh>
    <rPh sb="4" eb="5">
      <t>ツトム</t>
    </rPh>
    <rPh sb="8" eb="9">
      <t>テ</t>
    </rPh>
    <rPh sb="12" eb="13">
      <t>トウ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</si>
</sst>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quot;△&quot;#,##0"/>
    <numFmt numFmtId="184" formatCode="#,##0;&quot;△ &quot;#,##0"/>
    <numFmt numFmtId="185" formatCode="#,##0;#,##0"/>
    <numFmt numFmtId="186" formatCode="#,###;#,###"/>
    <numFmt numFmtId="187" formatCode="#,###;&quot;△&quot;#,###"/>
    <numFmt numFmtId="188" formatCode="#,##0_ "/>
    <numFmt numFmtId="189" formatCode="#,##0.0;&quot;△ &quot;#,##0.0"/>
    <numFmt numFmtId="190" formatCode="#,##0.0_);[Red]\(#,##0.0\)"/>
    <numFmt numFmtId="191" formatCode="#,##0.0_ "/>
    <numFmt numFmtId="192" formatCode="0.0_ "/>
    <numFmt numFmtId="193" formatCode="0.0"/>
    <numFmt numFmtId="194" formatCode="#,##0.000_ "/>
    <numFmt numFmtId="195" formatCode="#,##0.00_ "/>
  </numFmts>
  <fonts count="21">
    <font>
      <sz val="11"/>
      <name val="ＭＳ 明朝"/>
      <family val="1"/>
      <charset val="128"/>
    </font>
    <font>
      <sz val="6"/>
      <name val="ＭＳ 明朝"/>
      <family val="1"/>
      <charset val="128"/>
    </font>
    <font>
      <sz val="6"/>
      <name val="ＭＳ Ｐ明朝"/>
      <family val="1"/>
      <charset val="128"/>
    </font>
    <font>
      <sz val="14"/>
      <name val="ＭＳ 明朝"/>
      <family val="1"/>
      <charset val="128"/>
    </font>
    <font>
      <sz val="11"/>
      <color theme="1"/>
      <name val="ＭＳ 明朝"/>
      <family val="1"/>
      <charset val="128"/>
    </font>
    <font>
      <sz val="11"/>
      <name val="ＭＳ 明朝"/>
      <family val="1"/>
      <charset val="128"/>
    </font>
    <font>
      <sz val="11"/>
      <name val="ＭＳ Ｐゴシック"/>
      <family val="3"/>
      <charset val="128"/>
    </font>
    <font>
      <sz val="20"/>
      <name val="ＭＳ 明朝"/>
      <family val="1"/>
      <charset val="128"/>
    </font>
    <font>
      <sz val="6"/>
      <name val="ＭＳ Ｐゴシック"/>
      <family val="3"/>
      <charset val="128"/>
    </font>
    <font>
      <sz val="16"/>
      <color rgb="FFFF0000"/>
      <name val="ＭＳ 明朝"/>
      <family val="1"/>
      <charset val="128"/>
    </font>
    <font>
      <sz val="16"/>
      <name val="ＭＳ 明朝"/>
      <family val="1"/>
      <charset val="128"/>
    </font>
    <font>
      <sz val="15"/>
      <name val="ＭＳ 明朝"/>
      <family val="1"/>
      <charset val="128"/>
    </font>
    <font>
      <sz val="9"/>
      <color indexed="81"/>
      <name val="MS P ゴシック"/>
      <family val="3"/>
      <charset val="128"/>
    </font>
    <font>
      <sz val="14"/>
      <name val="明朝"/>
      <family val="1"/>
      <charset val="128"/>
    </font>
    <font>
      <sz val="10"/>
      <name val="ＭＳ 明朝"/>
      <family val="1"/>
      <charset val="128"/>
    </font>
    <font>
      <sz val="10"/>
      <name val="明朝"/>
      <family val="1"/>
      <charset val="128"/>
    </font>
    <font>
      <sz val="10"/>
      <color theme="1"/>
      <name val="ＭＳ 明朝"/>
      <family val="1"/>
      <charset val="128"/>
    </font>
    <font>
      <sz val="11"/>
      <name val="ＭＳ Ｐ明朝"/>
      <family val="1"/>
      <charset val="128"/>
    </font>
    <font>
      <sz val="14"/>
      <name val="ＭＳ Ｐ明朝"/>
      <family val="1"/>
      <charset val="128"/>
    </font>
    <font>
      <sz val="12"/>
      <name val="ＭＳ Ｐ明朝"/>
      <family val="1"/>
      <charset val="128"/>
    </font>
    <font>
      <sz val="10"/>
      <name val="ＭＳ Ｐ明朝"/>
      <family val="1"/>
      <charset val="128"/>
    </font>
  </fonts>
  <fills count="2">
    <fill>
      <patternFill patternType="none"/>
    </fill>
    <fill>
      <patternFill patternType="gray125"/>
    </fill>
  </fills>
  <borders count="92">
    <border>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hair">
        <color indexed="64"/>
      </right>
      <top/>
      <bottom style="hair">
        <color indexed="64"/>
      </bottom>
      <diagonal/>
    </border>
    <border>
      <left style="hair">
        <color indexed="64"/>
      </left>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thin">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style="hair">
        <color indexed="64"/>
      </right>
      <top/>
      <bottom style="thin">
        <color indexed="64"/>
      </bottom>
      <diagonal/>
    </border>
    <border>
      <left/>
      <right style="hair">
        <color indexed="64"/>
      </right>
      <top/>
      <bottom/>
      <diagonal/>
    </border>
    <border>
      <left style="hair">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diagonal/>
    </border>
    <border>
      <left style="hair">
        <color indexed="64"/>
      </left>
      <right style="hair">
        <color indexed="64"/>
      </right>
      <top/>
      <bottom/>
      <diagonal/>
    </border>
    <border>
      <left/>
      <right style="hair">
        <color indexed="64"/>
      </right>
      <top style="hair">
        <color indexed="64"/>
      </top>
      <bottom/>
      <diagonal/>
    </border>
    <border>
      <left style="hair">
        <color indexed="64"/>
      </left>
      <right style="thin">
        <color indexed="64"/>
      </right>
      <top/>
      <bottom/>
      <diagonal/>
    </border>
    <border>
      <left style="hair">
        <color auto="1"/>
      </left>
      <right/>
      <top/>
      <bottom style="thin">
        <color auto="1"/>
      </bottom>
      <diagonal/>
    </border>
    <border>
      <left style="hair">
        <color auto="1"/>
      </left>
      <right style="thin">
        <color auto="1"/>
      </right>
      <top/>
      <bottom style="thin">
        <color auto="1"/>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auto="1"/>
      </left>
      <right style="hair">
        <color indexed="64"/>
      </right>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s>
  <cellStyleXfs count="5">
    <xf numFmtId="0" fontId="0" fillId="0" borderId="0"/>
    <xf numFmtId="0" fontId="6" fillId="0" borderId="0">
      <alignment vertical="center"/>
    </xf>
    <xf numFmtId="38" fontId="6" fillId="0" borderId="0" applyFont="0" applyFill="0" applyBorder="0" applyAlignment="0" applyProtection="0">
      <alignment vertical="center"/>
    </xf>
    <xf numFmtId="0" fontId="6" fillId="0" borderId="0"/>
    <xf numFmtId="38" fontId="6" fillId="0" borderId="0" applyFont="0" applyFill="0" applyBorder="0" applyAlignment="0" applyProtection="0"/>
  </cellStyleXfs>
  <cellXfs count="580">
    <xf numFmtId="0" fontId="0" fillId="0" borderId="0" xfId="0"/>
    <xf numFmtId="0" fontId="0" fillId="0" borderId="0" xfId="0" applyAlignment="1">
      <alignment vertical="center"/>
    </xf>
    <xf numFmtId="0" fontId="0" fillId="0" borderId="0" xfId="0" applyAlignment="1">
      <alignment horizontal="right"/>
    </xf>
    <xf numFmtId="0" fontId="0" fillId="0" borderId="1" xfId="0" applyBorder="1" applyAlignment="1">
      <alignment vertical="center"/>
    </xf>
    <xf numFmtId="0" fontId="0" fillId="0" borderId="2" xfId="0" applyBorder="1" applyAlignment="1">
      <alignment vertical="center"/>
    </xf>
    <xf numFmtId="0" fontId="0" fillId="0" borderId="2" xfId="0" applyBorder="1" applyAlignment="1">
      <alignment horizontal="center" vertical="center"/>
    </xf>
    <xf numFmtId="0" fontId="0" fillId="0" borderId="3" xfId="0" applyBorder="1" applyAlignment="1">
      <alignment vertical="center"/>
    </xf>
    <xf numFmtId="0" fontId="0" fillId="0" borderId="3" xfId="0" applyBorder="1" applyAlignment="1">
      <alignment horizontal="center" vertical="center"/>
    </xf>
    <xf numFmtId="0" fontId="0" fillId="0" borderId="4" xfId="0" applyBorder="1" applyAlignment="1">
      <alignment vertical="center"/>
    </xf>
    <xf numFmtId="0" fontId="0" fillId="0" borderId="5" xfId="0" applyBorder="1" applyAlignment="1">
      <alignment vertical="center"/>
    </xf>
    <xf numFmtId="0" fontId="4" fillId="0" borderId="6" xfId="0" applyFont="1" applyBorder="1" applyAlignment="1">
      <alignment horizontal="right" vertical="center"/>
    </xf>
    <xf numFmtId="0" fontId="0" fillId="0" borderId="7" xfId="0" applyBorder="1" applyAlignment="1">
      <alignment vertical="center"/>
    </xf>
    <xf numFmtId="0" fontId="4" fillId="0" borderId="7" xfId="0" applyFont="1" applyBorder="1" applyAlignment="1">
      <alignment horizontal="distributed" vertical="center"/>
    </xf>
    <xf numFmtId="0" fontId="0" fillId="0" borderId="8" xfId="0" applyBorder="1" applyAlignment="1">
      <alignment horizontal="right" vertical="center"/>
    </xf>
    <xf numFmtId="0" fontId="0" fillId="0" borderId="7" xfId="0" applyBorder="1" applyAlignment="1">
      <alignment horizontal="right" vertical="center"/>
    </xf>
    <xf numFmtId="0" fontId="0" fillId="0" borderId="7" xfId="0" applyBorder="1" applyAlignment="1">
      <alignment vertical="top"/>
    </xf>
    <xf numFmtId="0" fontId="0" fillId="0" borderId="9" xfId="0" applyBorder="1" applyAlignment="1">
      <alignment horizontal="right" vertical="top"/>
    </xf>
    <xf numFmtId="0" fontId="0" fillId="0" borderId="0" xfId="0" applyAlignment="1">
      <alignment vertical="top"/>
    </xf>
    <xf numFmtId="176" fontId="4" fillId="0" borderId="0" xfId="0" applyNumberFormat="1" applyFont="1" applyAlignment="1">
      <alignment vertical="center"/>
    </xf>
    <xf numFmtId="176" fontId="0" fillId="0" borderId="0" xfId="0" applyNumberFormat="1" applyAlignment="1" applyProtection="1">
      <alignment vertical="center"/>
      <protection locked="0"/>
    </xf>
    <xf numFmtId="0" fontId="0" fillId="0" borderId="10" xfId="0" applyBorder="1" applyAlignment="1">
      <alignment horizontal="right" vertical="center"/>
    </xf>
    <xf numFmtId="0" fontId="4" fillId="0" borderId="8" xfId="0" applyFont="1" applyBorder="1" applyAlignment="1">
      <alignment horizontal="right" vertical="center"/>
    </xf>
    <xf numFmtId="0" fontId="0" fillId="0" borderId="14" xfId="0" applyBorder="1" applyAlignment="1">
      <alignment horizontal="right" vertical="center"/>
    </xf>
    <xf numFmtId="0" fontId="0" fillId="0" borderId="13" xfId="0" applyBorder="1" applyAlignment="1">
      <alignment vertical="center"/>
    </xf>
    <xf numFmtId="49" fontId="0" fillId="0" borderId="14" xfId="0" applyNumberFormat="1" applyBorder="1" applyAlignment="1">
      <alignment horizontal="right" vertical="center"/>
    </xf>
    <xf numFmtId="0" fontId="0" fillId="0" borderId="12" xfId="0" applyBorder="1" applyAlignment="1">
      <alignment vertical="center"/>
    </xf>
    <xf numFmtId="0" fontId="0" fillId="0" borderId="15" xfId="0" applyBorder="1" applyAlignment="1">
      <alignment vertical="center"/>
    </xf>
    <xf numFmtId="0" fontId="0" fillId="0" borderId="10" xfId="0" applyBorder="1" applyAlignment="1">
      <alignment vertical="center"/>
    </xf>
    <xf numFmtId="0" fontId="0" fillId="0" borderId="16" xfId="0" applyBorder="1" applyAlignment="1">
      <alignment horizontal="centerContinuous" vertical="center"/>
    </xf>
    <xf numFmtId="0" fontId="0" fillId="0" borderId="17" xfId="0" applyBorder="1" applyAlignment="1">
      <alignment horizontal="centerContinuous" vertical="center"/>
    </xf>
    <xf numFmtId="0" fontId="0" fillId="0" borderId="17" xfId="0" applyBorder="1" applyAlignment="1">
      <alignment horizontal="centerContinuous"/>
    </xf>
    <xf numFmtId="0" fontId="0" fillId="0" borderId="18" xfId="0" applyBorder="1" applyAlignment="1">
      <alignment horizontal="right" vertical="center"/>
    </xf>
    <xf numFmtId="0" fontId="0" fillId="0" borderId="17" xfId="0" applyBorder="1" applyAlignment="1">
      <alignment vertical="center"/>
    </xf>
    <xf numFmtId="0" fontId="0" fillId="0" borderId="19" xfId="0" applyBorder="1" applyAlignment="1">
      <alignment vertical="center"/>
    </xf>
    <xf numFmtId="0" fontId="0" fillId="0" borderId="20" xfId="0" applyBorder="1" applyAlignment="1">
      <alignment horizontal="right" vertical="center"/>
    </xf>
    <xf numFmtId="0" fontId="0" fillId="0" borderId="21" xfId="0" applyBorder="1" applyAlignment="1">
      <alignment vertical="center"/>
    </xf>
    <xf numFmtId="0" fontId="4" fillId="0" borderId="18" xfId="0" applyFont="1" applyBorder="1" applyAlignment="1">
      <alignment horizontal="right" vertical="center"/>
    </xf>
    <xf numFmtId="0" fontId="4" fillId="0" borderId="17" xfId="0" applyFont="1" applyBorder="1" applyAlignment="1">
      <alignment horizontal="distributed" vertical="center"/>
    </xf>
    <xf numFmtId="0" fontId="0" fillId="0" borderId="17" xfId="0" applyBorder="1" applyAlignment="1">
      <alignment horizontal="right" vertical="center"/>
    </xf>
    <xf numFmtId="0" fontId="0" fillId="0" borderId="17" xfId="0" applyBorder="1" applyAlignment="1">
      <alignment vertical="top"/>
    </xf>
    <xf numFmtId="0" fontId="0" fillId="0" borderId="19" xfId="0" applyBorder="1" applyAlignment="1">
      <alignment horizontal="right" vertical="top"/>
    </xf>
    <xf numFmtId="0" fontId="0" fillId="0" borderId="0" xfId="0" applyAlignment="1">
      <alignment horizontal="right" vertical="center"/>
    </xf>
    <xf numFmtId="0" fontId="0" fillId="0" borderId="0" xfId="0" applyAlignment="1">
      <alignment horizontal="right" vertical="top"/>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0" xfId="0" quotePrefix="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xf>
    <xf numFmtId="0" fontId="0" fillId="0" borderId="0" xfId="0" applyBorder="1" applyAlignment="1">
      <alignment horizontal="right" vertical="center"/>
    </xf>
    <xf numFmtId="0" fontId="0" fillId="0" borderId="0" xfId="0" applyBorder="1" applyAlignment="1">
      <alignment vertical="center"/>
    </xf>
    <xf numFmtId="0" fontId="4" fillId="0" borderId="0" xfId="0" applyFont="1" applyBorder="1" applyAlignment="1">
      <alignment horizontal="distributed" vertical="center"/>
    </xf>
    <xf numFmtId="0" fontId="4" fillId="0" borderId="0" xfId="0" applyFont="1" applyBorder="1" applyAlignment="1">
      <alignment horizontal="right"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1" xfId="0" applyBorder="1" applyAlignment="1">
      <alignment horizontal="left" vertical="center" indent="2"/>
    </xf>
    <xf numFmtId="0" fontId="0" fillId="0" borderId="32" xfId="0" applyBorder="1" applyAlignment="1">
      <alignment horizontal="left" vertical="center" indent="2"/>
    </xf>
    <xf numFmtId="0" fontId="4" fillId="0" borderId="32" xfId="0" applyFont="1" applyBorder="1" applyAlignment="1">
      <alignment horizontal="center" vertical="center"/>
    </xf>
    <xf numFmtId="0" fontId="0" fillId="0" borderId="34" xfId="0" applyBorder="1" applyAlignment="1">
      <alignment horizontal="left" vertical="center" indent="2"/>
    </xf>
    <xf numFmtId="0" fontId="0" fillId="0" borderId="35" xfId="0" applyBorder="1" applyAlignment="1">
      <alignment horizontal="left" vertical="center" indent="2"/>
    </xf>
    <xf numFmtId="0" fontId="4" fillId="0" borderId="35" xfId="0" applyFont="1" applyBorder="1" applyAlignment="1">
      <alignment horizontal="center" vertical="center"/>
    </xf>
    <xf numFmtId="0" fontId="0" fillId="0" borderId="33" xfId="0" quotePrefix="1" applyBorder="1" applyAlignment="1">
      <alignment horizontal="right" vertical="center" indent="2"/>
    </xf>
    <xf numFmtId="0" fontId="0" fillId="0" borderId="33" xfId="0" applyBorder="1" applyAlignment="1">
      <alignment horizontal="right" vertical="center" indent="2"/>
    </xf>
    <xf numFmtId="0" fontId="0" fillId="0" borderId="36" xfId="0" applyBorder="1" applyAlignment="1">
      <alignment horizontal="right" vertical="center" indent="2"/>
    </xf>
    <xf numFmtId="0" fontId="7" fillId="0" borderId="0" xfId="1" applyFont="1" applyAlignment="1">
      <alignment horizontal="center" vertical="center"/>
    </xf>
    <xf numFmtId="0" fontId="5" fillId="0" borderId="0" xfId="1" applyFont="1">
      <alignment vertical="center"/>
    </xf>
    <xf numFmtId="176" fontId="9" fillId="0" borderId="0" xfId="1" applyNumberFormat="1" applyFont="1">
      <alignment vertical="center"/>
    </xf>
    <xf numFmtId="0" fontId="7" fillId="0" borderId="0" xfId="1" applyFont="1" applyAlignment="1">
      <alignment horizontal="center" vertical="center"/>
    </xf>
    <xf numFmtId="0" fontId="10" fillId="0" borderId="0" xfId="1" applyFont="1" applyAlignment="1">
      <alignment horizontal="left" vertical="center"/>
    </xf>
    <xf numFmtId="0" fontId="5" fillId="0" borderId="0" xfId="1" applyFont="1" applyAlignment="1">
      <alignment vertical="center" shrinkToFit="1"/>
    </xf>
    <xf numFmtId="38" fontId="10" fillId="0" borderId="0" xfId="2" applyFont="1" applyFill="1" applyAlignment="1">
      <alignment horizontal="center" vertical="center" shrinkToFit="1"/>
    </xf>
    <xf numFmtId="0" fontId="5" fillId="0" borderId="0" xfId="1" applyFont="1" applyAlignment="1">
      <alignment horizontal="center" vertical="center" wrapText="1" shrinkToFit="1"/>
    </xf>
    <xf numFmtId="0" fontId="5" fillId="0" borderId="0" xfId="1" applyFont="1" applyAlignment="1">
      <alignment vertical="center" wrapText="1"/>
    </xf>
    <xf numFmtId="184" fontId="10" fillId="0" borderId="0" xfId="2" applyNumberFormat="1" applyFont="1" applyFill="1" applyAlignment="1">
      <alignment vertical="center" shrinkToFit="1"/>
    </xf>
    <xf numFmtId="0" fontId="10" fillId="0" borderId="0" xfId="1" applyFont="1" applyAlignment="1">
      <alignment horizontal="center" vertical="center"/>
    </xf>
    <xf numFmtId="0" fontId="10" fillId="0" borderId="0" xfId="1" applyFont="1" applyAlignment="1">
      <alignment horizontal="right" vertical="center"/>
    </xf>
    <xf numFmtId="0" fontId="10" fillId="0" borderId="0" xfId="1" applyFont="1">
      <alignment vertical="center"/>
    </xf>
    <xf numFmtId="0" fontId="10" fillId="0" borderId="37" xfId="1" applyFont="1" applyBorder="1" applyAlignment="1">
      <alignment horizontal="center" vertical="center" wrapText="1"/>
    </xf>
    <xf numFmtId="0" fontId="10" fillId="0" borderId="38" xfId="1" applyFont="1" applyBorder="1" applyAlignment="1">
      <alignment horizontal="center" vertical="center" wrapText="1"/>
    </xf>
    <xf numFmtId="0" fontId="10" fillId="0" borderId="39" xfId="1" applyFont="1" applyBorder="1" applyAlignment="1">
      <alignment horizontal="center" vertical="center" wrapText="1"/>
    </xf>
    <xf numFmtId="38" fontId="10" fillId="0" borderId="40" xfId="2" applyFont="1" applyFill="1" applyBorder="1" applyAlignment="1">
      <alignment horizontal="center" vertical="center" shrinkToFit="1"/>
    </xf>
    <xf numFmtId="38" fontId="10" fillId="0" borderId="38" xfId="2" applyFont="1" applyFill="1" applyBorder="1" applyAlignment="1">
      <alignment horizontal="center" vertical="center" shrinkToFit="1"/>
    </xf>
    <xf numFmtId="0" fontId="10" fillId="0" borderId="40" xfId="1" applyFont="1" applyBorder="1" applyAlignment="1">
      <alignment horizontal="center" vertical="center" shrinkToFit="1"/>
    </xf>
    <xf numFmtId="0" fontId="10" fillId="0" borderId="38" xfId="1" applyFont="1" applyBorder="1" applyAlignment="1">
      <alignment horizontal="center" vertical="center" shrinkToFit="1"/>
    </xf>
    <xf numFmtId="0" fontId="10" fillId="0" borderId="29" xfId="1" applyFont="1" applyBorder="1" applyAlignment="1">
      <alignment horizontal="center" vertical="center"/>
    </xf>
    <xf numFmtId="0" fontId="10" fillId="0" borderId="30" xfId="1" applyFont="1" applyBorder="1" applyAlignment="1">
      <alignment horizontal="center" vertical="center"/>
    </xf>
    <xf numFmtId="0" fontId="10" fillId="0" borderId="41" xfId="1" applyFont="1" applyBorder="1" applyAlignment="1">
      <alignment horizontal="left" vertical="center"/>
    </xf>
    <xf numFmtId="0" fontId="10" fillId="0" borderId="42" xfId="1" applyFont="1" applyBorder="1" applyAlignment="1">
      <alignment horizontal="left" vertical="center"/>
    </xf>
    <xf numFmtId="0" fontId="10" fillId="0" borderId="43" xfId="1" applyFont="1" applyBorder="1" applyAlignment="1">
      <alignment horizontal="left" vertical="center"/>
    </xf>
    <xf numFmtId="38" fontId="10" fillId="0" borderId="35" xfId="2" applyFont="1" applyFill="1" applyBorder="1" applyAlignment="1">
      <alignment horizontal="right" vertical="center" indent="1" shrinkToFit="1"/>
    </xf>
    <xf numFmtId="0" fontId="10" fillId="0" borderId="44" xfId="1" applyFont="1" applyBorder="1" applyAlignment="1">
      <alignment horizontal="center" vertical="center" wrapText="1" shrinkToFit="1"/>
    </xf>
    <xf numFmtId="0" fontId="10" fillId="0" borderId="42" xfId="1" applyFont="1" applyBorder="1" applyAlignment="1">
      <alignment horizontal="center" vertical="center" wrapText="1" shrinkToFit="1"/>
    </xf>
    <xf numFmtId="0" fontId="10" fillId="0" borderId="43" xfId="1" applyFont="1" applyBorder="1" applyAlignment="1">
      <alignment horizontal="center" vertical="center" wrapText="1" shrinkToFit="1"/>
    </xf>
    <xf numFmtId="0" fontId="11" fillId="0" borderId="44" xfId="1" applyFont="1" applyBorder="1" applyAlignment="1">
      <alignment horizontal="left" vertical="center" wrapText="1"/>
    </xf>
    <xf numFmtId="0" fontId="11" fillId="0" borderId="42" xfId="1" applyFont="1" applyBorder="1" applyAlignment="1">
      <alignment horizontal="left" vertical="center" wrapText="1"/>
    </xf>
    <xf numFmtId="0" fontId="11" fillId="0" borderId="43" xfId="1" applyFont="1" applyBorder="1" applyAlignment="1">
      <alignment horizontal="left" vertical="center" wrapText="1"/>
    </xf>
    <xf numFmtId="0" fontId="11" fillId="0" borderId="44" xfId="1" quotePrefix="1" applyFont="1" applyBorder="1" applyAlignment="1">
      <alignment horizontal="left" vertical="center" wrapText="1"/>
    </xf>
    <xf numFmtId="0" fontId="11" fillId="0" borderId="42" xfId="1" quotePrefix="1" applyFont="1" applyBorder="1" applyAlignment="1">
      <alignment horizontal="left" vertical="center" wrapText="1"/>
    </xf>
    <xf numFmtId="0" fontId="11" fillId="0" borderId="45" xfId="1" quotePrefix="1" applyFont="1" applyBorder="1" applyAlignment="1">
      <alignment horizontal="left" vertical="center" wrapText="1"/>
    </xf>
    <xf numFmtId="176" fontId="9" fillId="0" borderId="0" xfId="1" applyNumberFormat="1" applyFont="1" applyAlignment="1">
      <alignment horizontal="left" vertical="center"/>
    </xf>
    <xf numFmtId="0" fontId="10" fillId="0" borderId="0" xfId="1" applyFont="1" applyAlignment="1">
      <alignment horizontal="center" vertical="center" shrinkToFit="1"/>
    </xf>
    <xf numFmtId="176" fontId="9" fillId="0" borderId="0" xfId="1" applyNumberFormat="1" applyFont="1" applyAlignment="1">
      <alignment vertical="center" shrinkToFit="1"/>
    </xf>
    <xf numFmtId="0" fontId="3" fillId="0" borderId="0" xfId="1" applyFont="1" applyAlignment="1">
      <alignment horizontal="center" vertical="center" shrinkToFit="1"/>
    </xf>
    <xf numFmtId="0" fontId="3" fillId="0" borderId="0" xfId="1" applyFont="1" applyAlignment="1">
      <alignment vertical="center" shrinkToFit="1"/>
    </xf>
    <xf numFmtId="0" fontId="10" fillId="0" borderId="46" xfId="1" applyFont="1" applyBorder="1" applyAlignment="1">
      <alignment horizontal="center" vertical="center" wrapText="1"/>
    </xf>
    <xf numFmtId="0" fontId="10" fillId="0" borderId="22" xfId="1" applyFont="1" applyBorder="1" applyAlignment="1">
      <alignment horizontal="center" vertical="center" wrapText="1"/>
    </xf>
    <xf numFmtId="0" fontId="10" fillId="0" borderId="47" xfId="1" applyFont="1" applyBorder="1" applyAlignment="1">
      <alignment horizontal="center" vertical="center" wrapText="1"/>
    </xf>
    <xf numFmtId="0" fontId="10" fillId="0" borderId="40" xfId="1" applyFont="1" applyBorder="1" applyAlignment="1">
      <alignment horizontal="center" vertical="center"/>
    </xf>
    <xf numFmtId="0" fontId="10" fillId="0" borderId="38" xfId="1" applyFont="1" applyBorder="1" applyAlignment="1">
      <alignment horizontal="center" vertical="center"/>
    </xf>
    <xf numFmtId="0" fontId="10" fillId="0" borderId="39" xfId="1" applyFont="1" applyBorder="1" applyAlignment="1">
      <alignment horizontal="center" vertical="center"/>
    </xf>
    <xf numFmtId="0" fontId="10" fillId="0" borderId="48" xfId="1" applyFont="1" applyBorder="1" applyAlignment="1">
      <alignment horizontal="center" vertical="center"/>
    </xf>
    <xf numFmtId="0" fontId="10" fillId="0" borderId="49" xfId="1" applyFont="1" applyBorder="1" applyAlignment="1">
      <alignment horizontal="center" vertical="center" wrapText="1"/>
    </xf>
    <xf numFmtId="0" fontId="10" fillId="0" borderId="21" xfId="1" applyFont="1" applyBorder="1" applyAlignment="1">
      <alignment horizontal="center" vertical="center" wrapText="1"/>
    </xf>
    <xf numFmtId="0" fontId="10" fillId="0" borderId="50" xfId="1" applyFont="1" applyBorder="1" applyAlignment="1">
      <alignment horizontal="center" vertical="center" wrapText="1"/>
    </xf>
    <xf numFmtId="38" fontId="10" fillId="0" borderId="51" xfId="2" applyFont="1" applyFill="1" applyBorder="1" applyAlignment="1">
      <alignment horizontal="center" vertical="center" wrapText="1" shrinkToFit="1"/>
    </xf>
    <xf numFmtId="38" fontId="10" fillId="0" borderId="52" xfId="2" applyFont="1" applyFill="1" applyBorder="1" applyAlignment="1">
      <alignment horizontal="center" vertical="center" wrapText="1" shrinkToFit="1"/>
    </xf>
    <xf numFmtId="0" fontId="10" fillId="0" borderId="51" xfId="1" applyFont="1" applyBorder="1" applyAlignment="1">
      <alignment horizontal="center" vertical="center" wrapText="1" shrinkToFit="1"/>
    </xf>
    <xf numFmtId="0" fontId="10" fillId="0" borderId="52" xfId="1" applyFont="1" applyBorder="1" applyAlignment="1">
      <alignment horizontal="center" vertical="center" wrapText="1" shrinkToFit="1"/>
    </xf>
    <xf numFmtId="0" fontId="10" fillId="0" borderId="51" xfId="1" applyFont="1" applyBorder="1" applyAlignment="1">
      <alignment horizontal="center" vertical="center" wrapText="1"/>
    </xf>
    <xf numFmtId="0" fontId="10" fillId="0" borderId="52" xfId="1" applyFont="1" applyBorder="1" applyAlignment="1">
      <alignment horizontal="center" vertical="center" wrapText="1"/>
    </xf>
    <xf numFmtId="0" fontId="10" fillId="0" borderId="53" xfId="1" applyFont="1" applyBorder="1" applyAlignment="1">
      <alignment horizontal="center" vertical="center" wrapText="1"/>
    </xf>
    <xf numFmtId="38" fontId="10" fillId="0" borderId="20" xfId="2" applyFont="1" applyFill="1" applyBorder="1" applyAlignment="1">
      <alignment horizontal="center" vertical="center" wrapText="1" shrinkToFit="1"/>
    </xf>
    <xf numFmtId="38" fontId="10" fillId="0" borderId="50" xfId="2" applyFont="1" applyFill="1" applyBorder="1" applyAlignment="1">
      <alignment horizontal="center" vertical="center" wrapText="1" shrinkToFit="1"/>
    </xf>
    <xf numFmtId="0" fontId="10" fillId="0" borderId="20" xfId="1" applyFont="1" applyBorder="1" applyAlignment="1">
      <alignment horizontal="center" vertical="center" wrapText="1" shrinkToFit="1"/>
    </xf>
    <xf numFmtId="0" fontId="10" fillId="0" borderId="50" xfId="1" applyFont="1" applyBorder="1" applyAlignment="1">
      <alignment horizontal="center" vertical="center" wrapText="1" shrinkToFit="1"/>
    </xf>
    <xf numFmtId="0" fontId="10" fillId="0" borderId="20" xfId="1" applyFont="1" applyBorder="1" applyAlignment="1">
      <alignment horizontal="center" vertical="center" wrapText="1"/>
    </xf>
    <xf numFmtId="0" fontId="10" fillId="0" borderId="54" xfId="1" applyFont="1" applyBorder="1" applyAlignment="1">
      <alignment horizontal="center" vertical="center" wrapText="1"/>
    </xf>
    <xf numFmtId="0" fontId="10" fillId="0" borderId="41" xfId="1" applyFont="1" applyBorder="1" applyAlignment="1">
      <alignment horizontal="left" vertical="center" wrapText="1"/>
    </xf>
    <xf numFmtId="0" fontId="10" fillId="0" borderId="42" xfId="1" applyFont="1" applyBorder="1" applyAlignment="1">
      <alignment horizontal="left" vertical="center" wrapText="1"/>
    </xf>
    <xf numFmtId="0" fontId="10" fillId="0" borderId="43" xfId="1" applyFont="1" applyBorder="1" applyAlignment="1">
      <alignment horizontal="left" vertical="center" wrapText="1"/>
    </xf>
    <xf numFmtId="38" fontId="10" fillId="0" borderId="44" xfId="2" applyFont="1" applyFill="1" applyBorder="1" applyAlignment="1">
      <alignment horizontal="right" vertical="center" wrapText="1" indent="1" shrinkToFit="1"/>
    </xf>
    <xf numFmtId="38" fontId="10" fillId="0" borderId="43" xfId="2" applyFont="1" applyFill="1" applyBorder="1" applyAlignment="1">
      <alignment horizontal="right" vertical="center" wrapText="1" indent="1" shrinkToFit="1"/>
    </xf>
    <xf numFmtId="0" fontId="11" fillId="0" borderId="43" xfId="1" quotePrefix="1" applyFont="1" applyBorder="1" applyAlignment="1">
      <alignment horizontal="left" vertical="center" wrapText="1"/>
    </xf>
    <xf numFmtId="0" fontId="3" fillId="0" borderId="0" xfId="0" applyFont="1" applyAlignment="1">
      <alignment horizontal="center"/>
    </xf>
    <xf numFmtId="0" fontId="0" fillId="0" borderId="4" xfId="0" applyBorder="1" applyAlignment="1">
      <alignment horizontal="center" vertical="center"/>
    </xf>
    <xf numFmtId="0" fontId="0" fillId="0" borderId="3" xfId="0" applyBorder="1" applyAlignment="1">
      <alignment horizontal="distributed" vertical="center" justifyLastLine="1"/>
    </xf>
    <xf numFmtId="0" fontId="0" fillId="0" borderId="55" xfId="0" applyBorder="1" applyAlignment="1">
      <alignment horizontal="distributed" vertical="center" justifyLastLine="1"/>
    </xf>
    <xf numFmtId="0" fontId="0" fillId="0" borderId="5" xfId="0" applyBorder="1" applyAlignment="1">
      <alignment horizontal="distributed" vertical="center" justifyLastLine="1"/>
    </xf>
    <xf numFmtId="0" fontId="4" fillId="0" borderId="56" xfId="0" applyFont="1" applyBorder="1" applyAlignment="1">
      <alignment horizontal="right" vertical="center"/>
    </xf>
    <xf numFmtId="0" fontId="0" fillId="0" borderId="57" xfId="0" applyBorder="1" applyAlignment="1">
      <alignment vertical="center"/>
    </xf>
    <xf numFmtId="0" fontId="4" fillId="0" borderId="57" xfId="0" applyFont="1" applyBorder="1" applyAlignment="1">
      <alignment horizontal="distributed" vertical="center"/>
    </xf>
    <xf numFmtId="0" fontId="0" fillId="0" borderId="26" xfId="0" applyBorder="1" applyAlignment="1">
      <alignment vertical="center"/>
    </xf>
    <xf numFmtId="0" fontId="0" fillId="0" borderId="26" xfId="0" applyBorder="1" applyAlignment="1">
      <alignment horizontal="right" vertical="center"/>
    </xf>
    <xf numFmtId="0" fontId="0" fillId="0" borderId="58" xfId="0" applyBorder="1" applyAlignment="1">
      <alignment horizontal="right" vertical="center"/>
    </xf>
    <xf numFmtId="0" fontId="4" fillId="0" borderId="0" xfId="0" applyFont="1" applyAlignment="1">
      <alignment vertical="center"/>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3" xfId="0" applyBorder="1" applyAlignment="1">
      <alignment horizontal="right" vertical="center"/>
    </xf>
    <xf numFmtId="0" fontId="0" fillId="0" borderId="15" xfId="0" applyBorder="1" applyAlignment="1">
      <alignment horizontal="right" vertical="center"/>
    </xf>
    <xf numFmtId="0" fontId="0" fillId="0" borderId="0" xfId="0" applyProtection="1">
      <protection locked="0"/>
    </xf>
    <xf numFmtId="0" fontId="0" fillId="0" borderId="21" xfId="0" applyBorder="1" applyAlignment="1">
      <alignment horizontal="distributed" vertical="center"/>
    </xf>
    <xf numFmtId="0" fontId="0" fillId="0" borderId="59" xfId="0" applyBorder="1" applyAlignment="1">
      <alignment horizontal="center" vertical="center"/>
    </xf>
    <xf numFmtId="0" fontId="0" fillId="0" borderId="59" xfId="0" applyBorder="1" applyAlignment="1">
      <alignment horizontal="right" vertical="center"/>
    </xf>
    <xf numFmtId="0" fontId="0" fillId="0" borderId="50" xfId="0" applyBorder="1" applyAlignment="1">
      <alignment horizontal="right" vertical="center"/>
    </xf>
    <xf numFmtId="0" fontId="0" fillId="0" borderId="23" xfId="0" applyBorder="1" applyAlignment="1">
      <alignment vertical="center"/>
    </xf>
    <xf numFmtId="0" fontId="0" fillId="0" borderId="24" xfId="0" applyBorder="1" applyAlignment="1">
      <alignment vertical="center"/>
    </xf>
    <xf numFmtId="0" fontId="0" fillId="0" borderId="25" xfId="0" applyBorder="1" applyAlignment="1">
      <alignment vertical="center"/>
    </xf>
    <xf numFmtId="0" fontId="0" fillId="0" borderId="25" xfId="0" applyBorder="1"/>
    <xf numFmtId="0" fontId="0" fillId="0" borderId="2" xfId="0" applyBorder="1" applyAlignment="1">
      <alignment horizontal="distributed" vertical="center" justifyLastLine="1"/>
    </xf>
    <xf numFmtId="0" fontId="0" fillId="0" borderId="5" xfId="0" applyBorder="1" applyAlignment="1">
      <alignment horizontal="distributed" vertical="center" justifyLastLine="1"/>
    </xf>
    <xf numFmtId="0" fontId="0" fillId="0" borderId="10" xfId="0" applyBorder="1" applyAlignment="1">
      <alignment horizontal="distributed" vertical="center"/>
    </xf>
    <xf numFmtId="0" fontId="0" fillId="0" borderId="0" xfId="0" applyAlignment="1">
      <alignment horizontal="distributed" vertical="center"/>
    </xf>
    <xf numFmtId="0" fontId="0" fillId="0" borderId="60" xfId="0" applyBorder="1" applyAlignment="1">
      <alignment horizontal="distributed" vertical="center"/>
    </xf>
    <xf numFmtId="0" fontId="0" fillId="0" borderId="61" xfId="0" applyBorder="1" applyAlignment="1">
      <alignment horizontal="distributed" vertical="center" justifyLastLine="1"/>
    </xf>
    <xf numFmtId="0" fontId="0" fillId="0" borderId="14" xfId="0" applyBorder="1" applyAlignment="1">
      <alignment horizontal="distributed" vertical="center" justifyLastLine="1"/>
    </xf>
    <xf numFmtId="0" fontId="0" fillId="0" borderId="12" xfId="0" applyBorder="1" applyAlignment="1">
      <alignment horizontal="distributed" vertical="center" justifyLastLine="1"/>
    </xf>
    <xf numFmtId="0" fontId="0" fillId="0" borderId="13" xfId="0" applyBorder="1" applyAlignment="1">
      <alignment horizontal="distributed" vertical="center" justifyLastLine="1"/>
    </xf>
    <xf numFmtId="0" fontId="0" fillId="0" borderId="62" xfId="0" applyBorder="1" applyAlignment="1">
      <alignment horizontal="distributed" vertical="center" justifyLastLine="1"/>
    </xf>
    <xf numFmtId="0" fontId="0" fillId="0" borderId="56" xfId="0" applyBorder="1"/>
    <xf numFmtId="0" fontId="0" fillId="0" borderId="57" xfId="0" applyBorder="1"/>
    <xf numFmtId="0" fontId="0" fillId="0" borderId="26" xfId="0" applyBorder="1"/>
    <xf numFmtId="0" fontId="0" fillId="0" borderId="26" xfId="0" applyBorder="1" applyAlignment="1">
      <alignment horizontal="distributed" vertical="center"/>
    </xf>
    <xf numFmtId="0" fontId="0" fillId="0" borderId="27" xfId="0" quotePrefix="1" applyBorder="1" applyAlignment="1">
      <alignment horizontal="distributed" vertical="center" justifyLastLine="1"/>
    </xf>
    <xf numFmtId="0" fontId="0" fillId="0" borderId="14" xfId="0" applyBorder="1" applyAlignment="1">
      <alignment horizontal="distributed" vertical="center" justifyLastLine="1"/>
    </xf>
    <xf numFmtId="0" fontId="0" fillId="0" borderId="63" xfId="0" applyBorder="1" applyAlignment="1">
      <alignment horizontal="distributed" vertical="center" justifyLastLine="1"/>
    </xf>
    <xf numFmtId="176" fontId="4" fillId="0" borderId="26" xfId="0" applyNumberFormat="1" applyFont="1" applyBorder="1" applyAlignment="1">
      <alignment vertical="center"/>
    </xf>
    <xf numFmtId="176" fontId="0" fillId="0" borderId="26" xfId="0" applyNumberFormat="1" applyBorder="1" applyAlignment="1">
      <alignment horizontal="right" vertical="center"/>
    </xf>
    <xf numFmtId="185" fontId="0" fillId="0" borderId="26" xfId="0" applyNumberFormat="1" applyBorder="1" applyAlignment="1">
      <alignment horizontal="right" vertical="center"/>
    </xf>
    <xf numFmtId="176" fontId="0" fillId="0" borderId="58" xfId="0" applyNumberFormat="1" applyBorder="1" applyAlignment="1">
      <alignment horizontal="right" vertical="center"/>
    </xf>
    <xf numFmtId="186" fontId="0" fillId="0" borderId="0" xfId="0" applyNumberFormat="1" applyAlignment="1">
      <alignment horizontal="right" vertical="center"/>
    </xf>
    <xf numFmtId="187" fontId="0" fillId="0" borderId="26" xfId="0" applyNumberFormat="1" applyBorder="1" applyAlignment="1">
      <alignment horizontal="right" vertical="center"/>
    </xf>
    <xf numFmtId="176" fontId="0" fillId="0" borderId="13" xfId="0" applyNumberFormat="1" applyBorder="1" applyAlignment="1" applyProtection="1">
      <alignment vertical="center"/>
      <protection locked="0"/>
    </xf>
    <xf numFmtId="176" fontId="0" fillId="0" borderId="13" xfId="0" applyNumberFormat="1" applyBorder="1" applyAlignment="1" applyProtection="1">
      <alignment horizontal="right" vertical="center"/>
      <protection locked="0"/>
    </xf>
    <xf numFmtId="176" fontId="0" fillId="0" borderId="13" xfId="0" applyNumberFormat="1" applyBorder="1" applyAlignment="1">
      <alignment horizontal="right" vertical="center"/>
    </xf>
    <xf numFmtId="187" fontId="0" fillId="0" borderId="13" xfId="0" applyNumberFormat="1" applyBorder="1" applyAlignment="1">
      <alignment horizontal="right" vertical="center"/>
    </xf>
    <xf numFmtId="176" fontId="0" fillId="0" borderId="64" xfId="0" applyNumberFormat="1" applyBorder="1" applyAlignment="1">
      <alignment horizontal="right" vertical="center"/>
    </xf>
    <xf numFmtId="176" fontId="0" fillId="0" borderId="59" xfId="0" applyNumberFormat="1" applyBorder="1" applyAlignment="1">
      <alignment horizontal="right" vertical="center"/>
    </xf>
    <xf numFmtId="187" fontId="0" fillId="0" borderId="59" xfId="0" applyNumberFormat="1" applyBorder="1" applyAlignment="1">
      <alignment horizontal="right" vertical="center"/>
    </xf>
    <xf numFmtId="176" fontId="0" fillId="0" borderId="50" xfId="0" applyNumberFormat="1" applyBorder="1" applyAlignment="1">
      <alignment horizontal="right" vertical="center"/>
    </xf>
    <xf numFmtId="185" fontId="0" fillId="0" borderId="0" xfId="0" applyNumberFormat="1" applyAlignment="1">
      <alignment horizontal="right" vertical="center"/>
    </xf>
    <xf numFmtId="0" fontId="14" fillId="0" borderId="0" xfId="0" applyFont="1" applyAlignment="1">
      <alignment vertical="center"/>
    </xf>
    <xf numFmtId="176" fontId="14" fillId="0" borderId="0" xfId="0" applyNumberFormat="1" applyFont="1" applyAlignment="1">
      <alignment vertical="center"/>
    </xf>
    <xf numFmtId="0" fontId="14" fillId="0" borderId="0" xfId="0" applyFont="1" applyAlignment="1" applyProtection="1">
      <alignment vertical="center"/>
      <protection locked="0"/>
    </xf>
    <xf numFmtId="176" fontId="14" fillId="0" borderId="0" xfId="0" applyNumberFormat="1" applyFont="1" applyAlignment="1" applyProtection="1">
      <alignment vertical="center"/>
      <protection locked="0"/>
    </xf>
    <xf numFmtId="176" fontId="14" fillId="0" borderId="0" xfId="0" applyNumberFormat="1" applyFont="1" applyAlignment="1">
      <alignment horizontal="right" vertical="center"/>
    </xf>
    <xf numFmtId="0" fontId="14" fillId="0" borderId="23" xfId="0" applyFont="1" applyBorder="1" applyAlignment="1">
      <alignment vertical="center"/>
    </xf>
    <xf numFmtId="0" fontId="14" fillId="0" borderId="25" xfId="0" applyFont="1" applyBorder="1" applyAlignment="1">
      <alignment vertical="center"/>
    </xf>
    <xf numFmtId="176" fontId="14" fillId="0" borderId="25" xfId="0" applyNumberFormat="1" applyFont="1" applyBorder="1" applyAlignment="1">
      <alignment horizontal="center" vertical="center"/>
    </xf>
    <xf numFmtId="0" fontId="14" fillId="0" borderId="3" xfId="0" applyFont="1" applyBorder="1" applyAlignment="1">
      <alignment horizontal="centerContinuous" vertical="center"/>
    </xf>
    <xf numFmtId="0" fontId="14" fillId="0" borderId="2" xfId="0" applyFont="1" applyBorder="1" applyAlignment="1">
      <alignment horizontal="centerContinuous" vertical="center"/>
    </xf>
    <xf numFmtId="176" fontId="14" fillId="0" borderId="4" xfId="0" applyNumberFormat="1" applyFont="1" applyBorder="1" applyAlignment="1">
      <alignment horizontal="centerContinuous" vertical="center"/>
    </xf>
    <xf numFmtId="0" fontId="14" fillId="0" borderId="65" xfId="0" applyFont="1" applyBorder="1" applyAlignment="1">
      <alignment vertical="center"/>
    </xf>
    <xf numFmtId="0" fontId="14" fillId="0" borderId="10" xfId="0" applyFont="1" applyBorder="1" applyAlignment="1">
      <alignment horizontal="center" vertical="center"/>
    </xf>
    <xf numFmtId="0" fontId="14" fillId="0" borderId="60" xfId="0" applyFont="1" applyBorder="1" applyAlignment="1">
      <alignment horizontal="center" vertical="center"/>
    </xf>
    <xf numFmtId="176" fontId="14" fillId="0" borderId="66" xfId="0" applyNumberFormat="1" applyFont="1" applyBorder="1" applyAlignment="1">
      <alignment horizontal="distributed" vertical="center" justifyLastLine="1"/>
    </xf>
    <xf numFmtId="176" fontId="14" fillId="0" borderId="60" xfId="0" applyNumberFormat="1" applyFont="1" applyBorder="1" applyAlignment="1">
      <alignment horizontal="distributed" vertical="center" justifyLastLine="1"/>
    </xf>
    <xf numFmtId="0" fontId="14" fillId="0" borderId="8" xfId="0" applyFont="1" applyBorder="1" applyAlignment="1">
      <alignment horizontal="center" vertical="center"/>
    </xf>
    <xf numFmtId="0" fontId="14" fillId="0" borderId="67" xfId="0" applyFont="1" applyBorder="1" applyAlignment="1">
      <alignment horizontal="center" vertical="center"/>
    </xf>
    <xf numFmtId="176" fontId="14" fillId="0" borderId="67" xfId="0" applyNumberFormat="1" applyFont="1" applyBorder="1" applyAlignment="1">
      <alignment horizontal="center" vertical="center"/>
    </xf>
    <xf numFmtId="0" fontId="14" fillId="0" borderId="68" xfId="0" quotePrefix="1" applyFont="1" applyBorder="1" applyAlignment="1">
      <alignment horizontal="distributed" vertical="center" justifyLastLine="1"/>
    </xf>
    <xf numFmtId="0" fontId="14" fillId="0" borderId="56" xfId="0" applyFont="1" applyBorder="1" applyAlignment="1">
      <alignment vertical="center"/>
    </xf>
    <xf numFmtId="0" fontId="14" fillId="0" borderId="26" xfId="0" applyFont="1" applyBorder="1" applyAlignment="1">
      <alignment vertical="center"/>
    </xf>
    <xf numFmtId="176" fontId="14" fillId="0" borderId="26" xfId="0" applyNumberFormat="1" applyFont="1" applyBorder="1" applyAlignment="1">
      <alignment horizontal="center" vertical="center"/>
    </xf>
    <xf numFmtId="0" fontId="14" fillId="0" borderId="27" xfId="0" applyFont="1" applyBorder="1" applyAlignment="1">
      <alignment horizontal="center" vertical="center"/>
    </xf>
    <xf numFmtId="0" fontId="14" fillId="0" borderId="26" xfId="0" applyFont="1" applyBorder="1" applyAlignment="1">
      <alignment horizontal="center" vertical="center"/>
    </xf>
    <xf numFmtId="176" fontId="14" fillId="0" borderId="26" xfId="0" applyNumberFormat="1" applyFont="1" applyBorder="1" applyAlignment="1">
      <alignment horizontal="center" vertical="center"/>
    </xf>
    <xf numFmtId="0" fontId="14" fillId="0" borderId="63" xfId="0" applyFont="1" applyBorder="1" applyAlignment="1">
      <alignment vertical="center"/>
    </xf>
    <xf numFmtId="0" fontId="16" fillId="0" borderId="56" xfId="0" applyFont="1" applyBorder="1" applyAlignment="1">
      <alignment vertical="center"/>
    </xf>
    <xf numFmtId="0" fontId="14" fillId="0" borderId="57" xfId="0" applyFont="1" applyBorder="1" applyAlignment="1">
      <alignment horizontal="distributed" vertical="center"/>
    </xf>
    <xf numFmtId="176" fontId="16" fillId="0" borderId="27" xfId="0" applyNumberFormat="1" applyFont="1" applyBorder="1" applyAlignment="1">
      <alignment vertical="center"/>
    </xf>
    <xf numFmtId="176" fontId="14" fillId="0" borderId="14" xfId="0" applyNumberFormat="1" applyFont="1" applyBorder="1" applyAlignment="1">
      <alignment vertical="center"/>
    </xf>
    <xf numFmtId="0" fontId="16" fillId="0" borderId="27" xfId="0" applyFont="1" applyBorder="1" applyAlignment="1">
      <alignment vertical="center"/>
    </xf>
    <xf numFmtId="0" fontId="14" fillId="0" borderId="63" xfId="0" quotePrefix="1" applyFont="1" applyBorder="1" applyAlignment="1">
      <alignment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176" fontId="16" fillId="0" borderId="69" xfId="0" applyNumberFormat="1" applyFont="1" applyBorder="1" applyAlignment="1">
      <alignment vertical="center"/>
    </xf>
    <xf numFmtId="176" fontId="14" fillId="0" borderId="69" xfId="0" applyNumberFormat="1" applyFont="1" applyBorder="1" applyAlignment="1">
      <alignment vertical="center"/>
    </xf>
    <xf numFmtId="0" fontId="14" fillId="0" borderId="69" xfId="0" applyFont="1" applyBorder="1" applyAlignment="1">
      <alignment vertical="center"/>
    </xf>
    <xf numFmtId="0" fontId="14" fillId="0" borderId="59" xfId="0" applyFont="1" applyBorder="1" applyAlignment="1">
      <alignment vertical="center"/>
    </xf>
    <xf numFmtId="0" fontId="14" fillId="0" borderId="70" xfId="0" applyFont="1" applyBorder="1" applyAlignment="1">
      <alignment vertical="center"/>
    </xf>
    <xf numFmtId="0" fontId="16" fillId="0" borderId="10" xfId="0" applyFont="1" applyBorder="1" applyAlignment="1">
      <alignment vertical="center"/>
    </xf>
    <xf numFmtId="0" fontId="14" fillId="0" borderId="0" xfId="0" applyFont="1" applyAlignment="1">
      <alignment horizontal="distributed" vertical="center"/>
    </xf>
    <xf numFmtId="176" fontId="16" fillId="0" borderId="61" xfId="0" applyNumberFormat="1" applyFont="1" applyBorder="1" applyAlignment="1">
      <alignment vertical="center"/>
    </xf>
    <xf numFmtId="176" fontId="14" fillId="0" borderId="8" xfId="0" applyNumberFormat="1" applyFont="1" applyBorder="1" applyAlignment="1">
      <alignment vertical="center"/>
    </xf>
    <xf numFmtId="0" fontId="16" fillId="0" borderId="61" xfId="0" applyFont="1" applyBorder="1" applyAlignment="1">
      <alignment vertical="center"/>
    </xf>
    <xf numFmtId="0" fontId="14" fillId="0" borderId="68" xfId="0" quotePrefix="1" applyFont="1" applyBorder="1" applyAlignment="1">
      <alignment vertical="center"/>
    </xf>
    <xf numFmtId="0" fontId="14" fillId="0" borderId="10" xfId="0" applyFont="1" applyBorder="1" applyAlignment="1">
      <alignment vertical="center"/>
    </xf>
    <xf numFmtId="176" fontId="14" fillId="0" borderId="61" xfId="0" applyNumberFormat="1" applyFont="1" applyBorder="1" applyAlignment="1">
      <alignment vertical="center"/>
    </xf>
    <xf numFmtId="0" fontId="14" fillId="0" borderId="27" xfId="0" applyFont="1" applyBorder="1" applyAlignment="1">
      <alignment vertical="center"/>
    </xf>
    <xf numFmtId="0" fontId="14" fillId="0" borderId="57" xfId="0" applyFont="1" applyBorder="1" applyAlignment="1">
      <alignment vertical="center"/>
    </xf>
    <xf numFmtId="176" fontId="14" fillId="0" borderId="27" xfId="0" applyNumberFormat="1" applyFont="1" applyBorder="1" applyAlignment="1">
      <alignment vertical="center"/>
    </xf>
    <xf numFmtId="0" fontId="0" fillId="0" borderId="0" xfId="0" quotePrefix="1" applyAlignment="1">
      <alignment horizontal="centerContinuous" vertical="center"/>
    </xf>
    <xf numFmtId="0" fontId="14" fillId="0" borderId="0" xfId="0" quotePrefix="1" applyFont="1" applyAlignment="1">
      <alignment horizontal="centerContinuous"/>
    </xf>
    <xf numFmtId="0" fontId="14" fillId="0" borderId="0" xfId="0" quotePrefix="1" applyFont="1" applyAlignment="1">
      <alignment horizontal="center"/>
    </xf>
    <xf numFmtId="186" fontId="14" fillId="0" borderId="0" xfId="0" applyNumberFormat="1" applyFont="1" applyAlignment="1">
      <alignment vertical="center"/>
    </xf>
    <xf numFmtId="0" fontId="14" fillId="0" borderId="23" xfId="0" applyFont="1" applyBorder="1" applyAlignment="1">
      <alignment horizontal="center" vertical="center"/>
    </xf>
    <xf numFmtId="0" fontId="14" fillId="0" borderId="24" xfId="0" applyFont="1" applyBorder="1" applyAlignment="1">
      <alignment horizontal="center" vertical="center"/>
    </xf>
    <xf numFmtId="176" fontId="14" fillId="0" borderId="71" xfId="0" applyNumberFormat="1" applyFont="1" applyBorder="1" applyAlignment="1">
      <alignment horizontal="center" vertical="center"/>
    </xf>
    <xf numFmtId="176" fontId="14" fillId="0" borderId="24" xfId="0" applyNumberFormat="1" applyFont="1" applyBorder="1" applyAlignment="1">
      <alignment horizontal="center" vertical="center"/>
    </xf>
    <xf numFmtId="0" fontId="14" fillId="0" borderId="2" xfId="0" applyFont="1" applyBorder="1" applyAlignment="1">
      <alignment horizontal="center" vertical="center"/>
    </xf>
    <xf numFmtId="0" fontId="14" fillId="0" borderId="0" xfId="0" applyFont="1" applyAlignment="1">
      <alignment horizontal="center" vertical="center"/>
    </xf>
    <xf numFmtId="0" fontId="14" fillId="0" borderId="66" xfId="0" applyFont="1" applyBorder="1" applyAlignment="1">
      <alignment horizontal="distributed" vertical="center" justifyLastLine="1"/>
    </xf>
    <xf numFmtId="0" fontId="14" fillId="0" borderId="0" xfId="0" applyFont="1" applyAlignment="1">
      <alignment horizontal="distributed" vertical="center" justifyLastLine="1"/>
    </xf>
    <xf numFmtId="0" fontId="14" fillId="0" borderId="12" xfId="0" applyFont="1" applyBorder="1" applyAlignment="1">
      <alignment horizontal="center" vertical="center"/>
    </xf>
    <xf numFmtId="0" fontId="14" fillId="0" borderId="72" xfId="0" quotePrefix="1" applyFont="1" applyBorder="1" applyAlignment="1">
      <alignment horizontal="distributed" vertical="center" justifyLastLine="1"/>
    </xf>
    <xf numFmtId="0" fontId="14" fillId="0" borderId="8" xfId="0" applyFont="1" applyBorder="1" applyAlignment="1">
      <alignment horizontal="distributed" vertical="center" justifyLastLine="1"/>
    </xf>
    <xf numFmtId="0" fontId="14" fillId="0" borderId="67" xfId="0" applyFont="1" applyBorder="1" applyAlignment="1">
      <alignment horizontal="distributed" vertical="center" justifyLastLine="1"/>
    </xf>
    <xf numFmtId="0" fontId="14" fillId="0" borderId="72" xfId="0" applyFont="1" applyBorder="1" applyAlignment="1">
      <alignment horizontal="distributed" vertical="center" justifyLastLine="1"/>
    </xf>
    <xf numFmtId="0" fontId="14" fillId="0" borderId="68" xfId="0" applyFont="1" applyBorder="1" applyAlignment="1">
      <alignment horizontal="distributed" vertical="center" justifyLastLine="1"/>
    </xf>
    <xf numFmtId="0" fontId="14" fillId="0" borderId="56" xfId="0" applyFont="1" applyBorder="1" applyAlignment="1">
      <alignment horizontal="center" vertical="center"/>
    </xf>
    <xf numFmtId="0" fontId="14" fillId="0" borderId="57" xfId="0" applyFont="1" applyBorder="1" applyAlignment="1">
      <alignment horizontal="center" vertical="center"/>
    </xf>
    <xf numFmtId="176" fontId="14" fillId="0" borderId="73" xfId="0" applyNumberFormat="1" applyFont="1" applyBorder="1" applyAlignment="1">
      <alignment vertical="center"/>
    </xf>
    <xf numFmtId="176" fontId="14" fillId="0" borderId="57" xfId="0" applyNumberFormat="1" applyFont="1" applyBorder="1" applyAlignment="1">
      <alignment vertical="center"/>
    </xf>
    <xf numFmtId="0" fontId="14" fillId="0" borderId="12" xfId="0" applyFont="1" applyBorder="1" applyAlignment="1">
      <alignment horizontal="distributed" vertical="center" justifyLastLine="1"/>
    </xf>
    <xf numFmtId="0" fontId="14" fillId="0" borderId="74" xfId="0" applyFont="1" applyBorder="1" applyAlignment="1">
      <alignment horizontal="distributed" vertical="center" justifyLastLine="1"/>
    </xf>
    <xf numFmtId="0" fontId="14" fillId="0" borderId="73" xfId="0" applyFont="1" applyBorder="1" applyAlignment="1">
      <alignment horizontal="distributed" vertical="center" justifyLastLine="1"/>
    </xf>
    <xf numFmtId="0" fontId="0" fillId="0" borderId="27" xfId="0" applyBorder="1" applyAlignment="1">
      <alignment horizontal="distributed" vertical="center"/>
    </xf>
    <xf numFmtId="0" fontId="0" fillId="0" borderId="26" xfId="0" applyBorder="1" applyAlignment="1">
      <alignment horizontal="distributed" vertical="center"/>
    </xf>
    <xf numFmtId="0" fontId="0" fillId="0" borderId="73" xfId="0" applyBorder="1" applyAlignment="1">
      <alignment horizontal="distributed" vertical="center"/>
    </xf>
    <xf numFmtId="187" fontId="14" fillId="0" borderId="27" xfId="0" applyNumberFormat="1" applyFont="1" applyBorder="1" applyAlignment="1">
      <alignment vertical="center"/>
    </xf>
    <xf numFmtId="176" fontId="14" fillId="0" borderId="75" xfId="0" applyNumberFormat="1" applyFont="1" applyBorder="1" applyAlignment="1">
      <alignment vertical="center"/>
    </xf>
    <xf numFmtId="187" fontId="14" fillId="0" borderId="69" xfId="0" applyNumberFormat="1" applyFont="1" applyBorder="1" applyAlignment="1" applyProtection="1">
      <alignment vertical="center"/>
      <protection locked="0"/>
    </xf>
    <xf numFmtId="187" fontId="14" fillId="0" borderId="75" xfId="0" applyNumberFormat="1" applyFont="1" applyBorder="1" applyAlignment="1" applyProtection="1">
      <alignment vertical="center"/>
      <protection locked="0"/>
    </xf>
    <xf numFmtId="187" fontId="14" fillId="0" borderId="75" xfId="0" applyNumberFormat="1" applyFont="1" applyBorder="1" applyAlignment="1">
      <alignment vertical="center"/>
    </xf>
    <xf numFmtId="0" fontId="14" fillId="0" borderId="21" xfId="0" applyFont="1" applyBorder="1" applyAlignment="1">
      <alignment vertical="center"/>
    </xf>
    <xf numFmtId="176" fontId="14" fillId="0" borderId="66" xfId="0" applyNumberFormat="1" applyFont="1" applyBorder="1" applyAlignment="1">
      <alignment vertical="center"/>
    </xf>
    <xf numFmtId="0" fontId="14" fillId="0" borderId="61" xfId="0" applyFont="1" applyBorder="1" applyAlignment="1">
      <alignment vertical="center"/>
    </xf>
    <xf numFmtId="187" fontId="14" fillId="0" borderId="61" xfId="0" applyNumberFormat="1" applyFont="1" applyBorder="1" applyAlignment="1">
      <alignment vertical="center"/>
    </xf>
    <xf numFmtId="187" fontId="16" fillId="0" borderId="61" xfId="0" applyNumberFormat="1" applyFont="1" applyBorder="1" applyAlignment="1">
      <alignment vertical="center"/>
    </xf>
    <xf numFmtId="187" fontId="16" fillId="0" borderId="69" xfId="0" applyNumberFormat="1" applyFont="1" applyBorder="1" applyAlignment="1">
      <alignment vertical="center"/>
    </xf>
    <xf numFmtId="0" fontId="14" fillId="0" borderId="20" xfId="0" applyFont="1" applyBorder="1" applyAlignment="1">
      <alignment vertical="center"/>
    </xf>
    <xf numFmtId="0" fontId="16" fillId="0" borderId="69" xfId="0" applyFont="1" applyBorder="1" applyAlignment="1">
      <alignment vertical="center"/>
    </xf>
    <xf numFmtId="0" fontId="14" fillId="0" borderId="21" xfId="0" applyFont="1" applyBorder="1" applyAlignment="1">
      <alignment horizontal="distributed" vertical="center"/>
    </xf>
    <xf numFmtId="0" fontId="14" fillId="0" borderId="70" xfId="0" quotePrefix="1" applyFont="1" applyBorder="1" applyAlignment="1">
      <alignment vertical="center"/>
    </xf>
    <xf numFmtId="187" fontId="16" fillId="0" borderId="27" xfId="0" applyNumberFormat="1" applyFont="1" applyBorder="1" applyAlignment="1">
      <alignment vertical="center"/>
    </xf>
    <xf numFmtId="0" fontId="17" fillId="0" borderId="0" xfId="3" applyFont="1"/>
    <xf numFmtId="0" fontId="18" fillId="0" borderId="0" xfId="3" applyFont="1" applyAlignment="1">
      <alignment horizontal="center"/>
    </xf>
    <xf numFmtId="0" fontId="18" fillId="0" borderId="0" xfId="3" applyFont="1" applyAlignment="1">
      <alignment horizontal="center"/>
    </xf>
    <xf numFmtId="0" fontId="18" fillId="0" borderId="0" xfId="3" applyFont="1"/>
    <xf numFmtId="49" fontId="19" fillId="0" borderId="0" xfId="3" applyNumberFormat="1" applyFont="1" applyAlignment="1">
      <alignment horizontal="left"/>
    </xf>
    <xf numFmtId="49" fontId="19" fillId="0" borderId="0" xfId="3" applyNumberFormat="1" applyFont="1" applyAlignment="1">
      <alignment horizontal="left"/>
    </xf>
    <xf numFmtId="49" fontId="19" fillId="0" borderId="0" xfId="3" applyNumberFormat="1" applyFont="1"/>
    <xf numFmtId="0" fontId="17" fillId="0" borderId="0" xfId="3" quotePrefix="1" applyFont="1" applyAlignment="1">
      <alignment horizontal="right"/>
    </xf>
    <xf numFmtId="0" fontId="17" fillId="0" borderId="0" xfId="3" applyFont="1" applyAlignment="1">
      <alignment horizontal="right"/>
    </xf>
    <xf numFmtId="0" fontId="19" fillId="0" borderId="0" xfId="3" applyFont="1" applyAlignment="1">
      <alignment horizontal="right"/>
    </xf>
    <xf numFmtId="0" fontId="19" fillId="0" borderId="0" xfId="3" applyFont="1"/>
    <xf numFmtId="0" fontId="17" fillId="0" borderId="32" xfId="3" applyFont="1" applyBorder="1" applyAlignment="1">
      <alignment horizontal="center" vertical="center"/>
    </xf>
    <xf numFmtId="0" fontId="17" fillId="0" borderId="51" xfId="3" applyFont="1" applyBorder="1" applyAlignment="1">
      <alignment horizontal="center" vertical="center"/>
    </xf>
    <xf numFmtId="0" fontId="17" fillId="0" borderId="23" xfId="3" applyFont="1" applyBorder="1" applyAlignment="1">
      <alignment horizontal="center" vertical="center"/>
    </xf>
    <xf numFmtId="0" fontId="17" fillId="0" borderId="24" xfId="3" applyFont="1" applyBorder="1" applyAlignment="1">
      <alignment horizontal="center" vertical="center"/>
    </xf>
    <xf numFmtId="0" fontId="17" fillId="0" borderId="23" xfId="3" applyFont="1" applyBorder="1" applyAlignment="1">
      <alignment horizontal="center" vertical="center"/>
    </xf>
    <xf numFmtId="0" fontId="17" fillId="0" borderId="24" xfId="3" applyFont="1" applyBorder="1" applyAlignment="1">
      <alignment horizontal="center" vertical="center"/>
    </xf>
    <xf numFmtId="0" fontId="17" fillId="0" borderId="76" xfId="3" applyFont="1" applyBorder="1" applyAlignment="1">
      <alignment horizontal="center" vertical="center"/>
    </xf>
    <xf numFmtId="0" fontId="19" fillId="0" borderId="52" xfId="3" applyFont="1" applyBorder="1" applyAlignment="1">
      <alignment horizontal="center" vertical="center"/>
    </xf>
    <xf numFmtId="0" fontId="19" fillId="0" borderId="0" xfId="3" applyFont="1" applyAlignment="1">
      <alignment horizontal="center" vertical="center"/>
    </xf>
    <xf numFmtId="0" fontId="17" fillId="0" borderId="10" xfId="3" applyFont="1" applyBorder="1" applyAlignment="1">
      <alignment horizontal="center" vertical="center"/>
    </xf>
    <xf numFmtId="0" fontId="17" fillId="0" borderId="0" xfId="3" applyFont="1" applyAlignment="1">
      <alignment horizontal="center" vertical="center"/>
    </xf>
    <xf numFmtId="0" fontId="17" fillId="0" borderId="77" xfId="3" applyFont="1" applyBorder="1" applyAlignment="1">
      <alignment horizontal="center" vertical="center"/>
    </xf>
    <xf numFmtId="0" fontId="17" fillId="0" borderId="20" xfId="3" applyFont="1" applyBorder="1" applyAlignment="1">
      <alignment horizontal="center" vertical="center"/>
    </xf>
    <xf numFmtId="0" fontId="17" fillId="0" borderId="21" xfId="3" applyFont="1" applyBorder="1" applyAlignment="1">
      <alignment horizontal="center" vertical="center"/>
    </xf>
    <xf numFmtId="0" fontId="17" fillId="0" borderId="50" xfId="3" applyFont="1" applyBorder="1" applyAlignment="1">
      <alignment horizontal="center" vertical="center"/>
    </xf>
    <xf numFmtId="0" fontId="19" fillId="0" borderId="76" xfId="3" applyFont="1" applyBorder="1" applyAlignment="1">
      <alignment horizontal="center" vertical="center"/>
    </xf>
    <xf numFmtId="0" fontId="17" fillId="0" borderId="78" xfId="3" applyFont="1" applyBorder="1" applyAlignment="1">
      <alignment horizontal="center" vertical="center"/>
    </xf>
    <xf numFmtId="0" fontId="17" fillId="0" borderId="20" xfId="3" applyFont="1" applyBorder="1" applyAlignment="1">
      <alignment horizontal="center"/>
    </xf>
    <xf numFmtId="49" fontId="17" fillId="0" borderId="21" xfId="3" applyNumberFormat="1" applyFont="1" applyBorder="1" applyAlignment="1">
      <alignment horizontal="distributed" vertical="center"/>
    </xf>
    <xf numFmtId="0" fontId="17" fillId="0" borderId="21" xfId="3" applyFont="1" applyBorder="1"/>
    <xf numFmtId="184" fontId="19" fillId="0" borderId="20" xfId="3" applyNumberFormat="1" applyFont="1" applyBorder="1" applyAlignment="1">
      <alignment horizontal="right" vertical="center"/>
    </xf>
    <xf numFmtId="184" fontId="19" fillId="0" borderId="21" xfId="3" applyNumberFormat="1" applyFont="1" applyBorder="1" applyAlignment="1">
      <alignment horizontal="right" vertical="center"/>
    </xf>
    <xf numFmtId="184" fontId="19" fillId="0" borderId="50" xfId="3" applyNumberFormat="1" applyFont="1" applyBorder="1" applyAlignment="1">
      <alignment horizontal="right" vertical="center"/>
    </xf>
    <xf numFmtId="184" fontId="19" fillId="0" borderId="51" xfId="3" applyNumberFormat="1" applyFont="1" applyBorder="1" applyAlignment="1">
      <alignment horizontal="right" vertical="center"/>
    </xf>
    <xf numFmtId="184" fontId="19" fillId="0" borderId="52" xfId="3" applyNumberFormat="1" applyFont="1" applyBorder="1" applyAlignment="1">
      <alignment horizontal="right" vertical="center"/>
    </xf>
    <xf numFmtId="0" fontId="19" fillId="0" borderId="52" xfId="3" applyFont="1" applyBorder="1"/>
    <xf numFmtId="0" fontId="17" fillId="0" borderId="51" xfId="3" applyFont="1" applyBorder="1" applyAlignment="1">
      <alignment horizontal="center"/>
    </xf>
    <xf numFmtId="49" fontId="17" fillId="0" borderId="53" xfId="3" applyNumberFormat="1" applyFont="1" applyBorder="1" applyAlignment="1">
      <alignment horizontal="distributed" vertical="center"/>
    </xf>
    <xf numFmtId="0" fontId="17" fillId="0" borderId="53" xfId="3" applyFont="1" applyBorder="1"/>
    <xf numFmtId="184" fontId="19" fillId="0" borderId="53" xfId="3" applyNumberFormat="1" applyFont="1" applyBorder="1" applyAlignment="1">
      <alignment horizontal="right" vertical="center"/>
    </xf>
    <xf numFmtId="184" fontId="19" fillId="0" borderId="77" xfId="3" applyNumberFormat="1" applyFont="1" applyBorder="1" applyAlignment="1">
      <alignment horizontal="right" vertical="center"/>
    </xf>
    <xf numFmtId="184" fontId="19" fillId="0" borderId="51" xfId="3" applyNumberFormat="1" applyFont="1" applyBorder="1" applyAlignment="1">
      <alignment horizontal="right" vertical="center" shrinkToFit="1"/>
    </xf>
    <xf numFmtId="184" fontId="19" fillId="0" borderId="77" xfId="3" applyNumberFormat="1" applyFont="1" applyBorder="1" applyAlignment="1">
      <alignment horizontal="right" vertical="center" shrinkToFit="1"/>
    </xf>
    <xf numFmtId="184" fontId="19" fillId="0" borderId="20" xfId="3" applyNumberFormat="1" applyFont="1" applyBorder="1" applyAlignment="1">
      <alignment horizontal="right" vertical="center" shrinkToFit="1"/>
    </xf>
    <xf numFmtId="184" fontId="19" fillId="0" borderId="52" xfId="3" applyNumberFormat="1" applyFont="1" applyBorder="1" applyAlignment="1">
      <alignment horizontal="right" vertical="center" shrinkToFit="1"/>
    </xf>
    <xf numFmtId="0" fontId="17" fillId="0" borderId="0" xfId="3" quotePrefix="1" applyFont="1" applyAlignment="1">
      <alignment horizontal="right"/>
    </xf>
    <xf numFmtId="0" fontId="17" fillId="0" borderId="23" xfId="3" applyFont="1" applyBorder="1" applyAlignment="1">
      <alignment horizontal="center" vertical="center" wrapText="1"/>
    </xf>
    <xf numFmtId="0" fontId="17" fillId="0" borderId="53" xfId="3" applyFont="1" applyBorder="1" applyAlignment="1">
      <alignment horizontal="center" vertical="center"/>
    </xf>
    <xf numFmtId="0" fontId="6" fillId="0" borderId="53" xfId="3" applyBorder="1" applyAlignment="1">
      <alignment horizontal="center" vertical="center"/>
    </xf>
    <xf numFmtId="0" fontId="6" fillId="0" borderId="52" xfId="3" applyBorder="1" applyAlignment="1">
      <alignment horizontal="center" vertical="center"/>
    </xf>
    <xf numFmtId="184" fontId="17" fillId="0" borderId="23" xfId="3" applyNumberFormat="1" applyFont="1" applyBorder="1" applyAlignment="1">
      <alignment horizontal="center" vertical="center"/>
    </xf>
    <xf numFmtId="184" fontId="17" fillId="0" borderId="24" xfId="3" applyNumberFormat="1" applyFont="1" applyBorder="1" applyAlignment="1">
      <alignment horizontal="center" vertical="center"/>
    </xf>
    <xf numFmtId="184" fontId="17" fillId="0" borderId="76" xfId="3" applyNumberFormat="1" applyFont="1" applyBorder="1" applyAlignment="1">
      <alignment horizontal="center" vertical="center"/>
    </xf>
    <xf numFmtId="184" fontId="17" fillId="0" borderId="23" xfId="3" applyNumberFormat="1" applyFont="1" applyBorder="1" applyAlignment="1">
      <alignment horizontal="right" vertical="center"/>
    </xf>
    <xf numFmtId="184" fontId="17" fillId="0" borderId="24" xfId="3" applyNumberFormat="1" applyFont="1" applyBorder="1" applyAlignment="1">
      <alignment horizontal="right" vertical="center"/>
    </xf>
    <xf numFmtId="184" fontId="17" fillId="0" borderId="76" xfId="3" applyNumberFormat="1" applyFont="1" applyBorder="1" applyAlignment="1">
      <alignment horizontal="right" vertical="center"/>
    </xf>
    <xf numFmtId="184" fontId="17" fillId="0" borderId="51" xfId="3" applyNumberFormat="1" applyFont="1" applyBorder="1" applyAlignment="1">
      <alignment horizontal="right" vertical="center"/>
    </xf>
    <xf numFmtId="184" fontId="17" fillId="0" borderId="53" xfId="3" applyNumberFormat="1" applyFont="1" applyBorder="1" applyAlignment="1">
      <alignment horizontal="right" vertical="center"/>
    </xf>
    <xf numFmtId="0" fontId="6" fillId="0" borderId="53" xfId="3" applyBorder="1"/>
    <xf numFmtId="0" fontId="6" fillId="0" borderId="52" xfId="3" applyBorder="1"/>
    <xf numFmtId="184" fontId="17" fillId="0" borderId="20" xfId="3" applyNumberFormat="1" applyFont="1" applyBorder="1" applyAlignment="1">
      <alignment horizontal="center" vertical="center"/>
    </xf>
    <xf numFmtId="184" fontId="17" fillId="0" borderId="21" xfId="3" applyNumberFormat="1" applyFont="1" applyBorder="1" applyAlignment="1">
      <alignment horizontal="center" vertical="center"/>
    </xf>
    <xf numFmtId="184" fontId="17" fillId="0" borderId="50" xfId="3" applyNumberFormat="1" applyFont="1" applyBorder="1" applyAlignment="1">
      <alignment horizontal="center" vertical="center"/>
    </xf>
    <xf numFmtId="184" fontId="17" fillId="0" borderId="20" xfId="3" applyNumberFormat="1" applyFont="1" applyBorder="1" applyAlignment="1">
      <alignment horizontal="right" vertical="center"/>
    </xf>
    <xf numFmtId="184" fontId="17" fillId="0" borderId="21" xfId="3" applyNumberFormat="1" applyFont="1" applyBorder="1" applyAlignment="1">
      <alignment horizontal="right" vertical="center"/>
    </xf>
    <xf numFmtId="184" fontId="17" fillId="0" borderId="50" xfId="3" applyNumberFormat="1" applyFont="1" applyBorder="1" applyAlignment="1">
      <alignment horizontal="right" vertical="center"/>
    </xf>
    <xf numFmtId="0" fontId="17" fillId="0" borderId="24" xfId="3" applyFont="1" applyBorder="1" applyAlignment="1">
      <alignment horizontal="center" vertical="center" wrapText="1"/>
    </xf>
    <xf numFmtId="0" fontId="17" fillId="0" borderId="76" xfId="3" applyFont="1" applyBorder="1" applyAlignment="1">
      <alignment horizontal="center" vertical="center" wrapText="1"/>
    </xf>
    <xf numFmtId="0" fontId="17" fillId="0" borderId="10" xfId="3" applyFont="1" applyBorder="1" applyAlignment="1">
      <alignment horizontal="center" vertical="center" wrapText="1"/>
    </xf>
    <xf numFmtId="0" fontId="17" fillId="0" borderId="0" xfId="3" applyFont="1" applyAlignment="1">
      <alignment horizontal="center" vertical="center" wrapText="1"/>
    </xf>
    <xf numFmtId="0" fontId="17" fillId="0" borderId="77" xfId="3" applyFont="1" applyBorder="1" applyAlignment="1">
      <alignment horizontal="center" vertical="center" wrapText="1"/>
    </xf>
    <xf numFmtId="184" fontId="17" fillId="0" borderId="23" xfId="3" applyNumberFormat="1" applyFont="1" applyBorder="1" applyAlignment="1">
      <alignment vertical="center"/>
    </xf>
    <xf numFmtId="184" fontId="17" fillId="0" borderId="24" xfId="3" applyNumberFormat="1" applyFont="1" applyBorder="1" applyAlignment="1">
      <alignment vertical="center"/>
    </xf>
    <xf numFmtId="184" fontId="17" fillId="0" borderId="76" xfId="3" applyNumberFormat="1" applyFont="1" applyBorder="1" applyAlignment="1">
      <alignment vertical="center"/>
    </xf>
    <xf numFmtId="184" fontId="17" fillId="0" borderId="10" xfId="3" applyNumberFormat="1" applyFont="1" applyBorder="1" applyAlignment="1">
      <alignment horizontal="right" vertical="center"/>
    </xf>
    <xf numFmtId="184" fontId="17" fillId="0" borderId="0" xfId="3" applyNumberFormat="1" applyFont="1" applyAlignment="1">
      <alignment horizontal="right" vertical="center"/>
    </xf>
    <xf numFmtId="188" fontId="17" fillId="0" borderId="0" xfId="3" applyNumberFormat="1" applyFont="1" applyAlignment="1">
      <alignment horizontal="right" vertical="center"/>
    </xf>
    <xf numFmtId="184" fontId="17" fillId="0" borderId="10" xfId="3" applyNumberFormat="1" applyFont="1" applyBorder="1" applyAlignment="1">
      <alignment horizontal="center" vertical="center"/>
    </xf>
    <xf numFmtId="184" fontId="17" fillId="0" borderId="0" xfId="3" applyNumberFormat="1" applyFont="1" applyAlignment="1">
      <alignment vertical="center"/>
    </xf>
    <xf numFmtId="184" fontId="17" fillId="0" borderId="20" xfId="3" applyNumberFormat="1" applyFont="1" applyBorder="1" applyAlignment="1">
      <alignment vertical="center"/>
    </xf>
    <xf numFmtId="184" fontId="17" fillId="0" borderId="21" xfId="3" applyNumberFormat="1" applyFont="1" applyBorder="1" applyAlignment="1">
      <alignment vertical="center"/>
    </xf>
    <xf numFmtId="184" fontId="17" fillId="0" borderId="50" xfId="3" applyNumberFormat="1" applyFont="1" applyBorder="1" applyAlignment="1">
      <alignment vertical="center"/>
    </xf>
    <xf numFmtId="0" fontId="6" fillId="0" borderId="10" xfId="3" applyBorder="1" applyAlignment="1">
      <alignment wrapText="1"/>
    </xf>
    <xf numFmtId="0" fontId="6" fillId="0" borderId="0" xfId="3" applyAlignment="1">
      <alignment wrapText="1"/>
    </xf>
    <xf numFmtId="0" fontId="6" fillId="0" borderId="77" xfId="3" applyBorder="1" applyAlignment="1">
      <alignment wrapText="1"/>
    </xf>
    <xf numFmtId="0" fontId="6" fillId="0" borderId="20" xfId="3" applyBorder="1" applyAlignment="1">
      <alignment wrapText="1"/>
    </xf>
    <xf numFmtId="0" fontId="6" fillId="0" borderId="21" xfId="3" applyBorder="1" applyAlignment="1">
      <alignment wrapText="1"/>
    </xf>
    <xf numFmtId="0" fontId="6" fillId="0" borderId="50" xfId="3" applyBorder="1" applyAlignment="1">
      <alignment wrapText="1"/>
    </xf>
    <xf numFmtId="0" fontId="17" fillId="0" borderId="0" xfId="3" applyFont="1" applyAlignment="1">
      <alignment vertical="center"/>
    </xf>
    <xf numFmtId="0" fontId="17" fillId="0" borderId="0" xfId="3" quotePrefix="1" applyFont="1" applyAlignment="1">
      <alignment horizontal="right" vertical="center"/>
    </xf>
    <xf numFmtId="0" fontId="17" fillId="0" borderId="0" xfId="3" applyFont="1" applyAlignment="1">
      <alignment vertical="top" wrapText="1"/>
    </xf>
    <xf numFmtId="188" fontId="17" fillId="0" borderId="0" xfId="3" applyNumberFormat="1" applyFont="1" applyAlignment="1">
      <alignment horizontal="right" vertical="top"/>
    </xf>
    <xf numFmtId="184" fontId="17" fillId="0" borderId="0" xfId="3" applyNumberFormat="1" applyFont="1" applyAlignment="1">
      <alignment horizontal="right" vertical="top"/>
    </xf>
    <xf numFmtId="0" fontId="17" fillId="0" borderId="0" xfId="3" applyFont="1" applyAlignment="1">
      <alignment vertical="top"/>
    </xf>
    <xf numFmtId="184" fontId="17" fillId="0" borderId="32" xfId="3" applyNumberFormat="1" applyFont="1" applyBorder="1" applyAlignment="1">
      <alignment vertical="center"/>
    </xf>
    <xf numFmtId="0" fontId="17" fillId="0" borderId="0" xfId="3" applyFont="1" applyAlignment="1">
      <alignment horizontal="left"/>
    </xf>
    <xf numFmtId="0" fontId="17" fillId="0" borderId="32" xfId="3" applyFont="1" applyBorder="1" applyAlignment="1">
      <alignment horizontal="center" vertical="center"/>
    </xf>
    <xf numFmtId="49" fontId="17" fillId="0" borderId="79" xfId="3" applyNumberFormat="1" applyFont="1" applyBorder="1" applyAlignment="1">
      <alignment horizontal="center" vertical="center"/>
    </xf>
    <xf numFmtId="0" fontId="6" fillId="0" borderId="76" xfId="3" applyBorder="1" applyAlignment="1">
      <alignment horizontal="center" vertical="center"/>
    </xf>
    <xf numFmtId="0" fontId="17" fillId="0" borderId="23" xfId="3" applyFont="1" applyBorder="1" applyAlignment="1">
      <alignment horizontal="center"/>
    </xf>
    <xf numFmtId="49" fontId="17" fillId="0" borderId="24" xfId="3" applyNumberFormat="1" applyFont="1" applyBorder="1" applyAlignment="1">
      <alignment horizontal="distributed"/>
    </xf>
    <xf numFmtId="0" fontId="17" fillId="0" borderId="76" xfId="3" applyFont="1" applyBorder="1" applyAlignment="1">
      <alignment horizontal="center"/>
    </xf>
    <xf numFmtId="184" fontId="17" fillId="0" borderId="76" xfId="4" applyNumberFormat="1" applyFont="1" applyBorder="1" applyAlignment="1">
      <alignment horizontal="right" vertical="center" indent="2"/>
    </xf>
    <xf numFmtId="0" fontId="20" fillId="0" borderId="23" xfId="3" applyFont="1" applyBorder="1" applyAlignment="1">
      <alignment horizontal="left" vertical="center"/>
    </xf>
    <xf numFmtId="0" fontId="20" fillId="0" borderId="24" xfId="3" applyFont="1" applyBorder="1" applyAlignment="1">
      <alignment horizontal="left" vertical="center"/>
    </xf>
    <xf numFmtId="0" fontId="20" fillId="0" borderId="76" xfId="3" applyFont="1" applyBorder="1" applyAlignment="1">
      <alignment horizontal="left" vertical="center"/>
    </xf>
    <xf numFmtId="0" fontId="17" fillId="0" borderId="32" xfId="3" applyFont="1" applyBorder="1" applyAlignment="1">
      <alignment horizontal="center"/>
    </xf>
    <xf numFmtId="0" fontId="6" fillId="0" borderId="80" xfId="3" applyBorder="1" applyAlignment="1">
      <alignment horizontal="center" vertical="center"/>
    </xf>
    <xf numFmtId="0" fontId="6" fillId="0" borderId="10" xfId="3" applyBorder="1" applyAlignment="1">
      <alignment horizontal="center" vertical="center"/>
    </xf>
    <xf numFmtId="0" fontId="6" fillId="0" borderId="77" xfId="3" applyBorder="1" applyAlignment="1">
      <alignment horizontal="center" vertical="center"/>
    </xf>
    <xf numFmtId="49" fontId="17" fillId="0" borderId="21" xfId="3" applyNumberFormat="1" applyFont="1" applyBorder="1" applyAlignment="1">
      <alignment horizontal="distributed" vertical="top"/>
    </xf>
    <xf numFmtId="0" fontId="17" fillId="0" borderId="50" xfId="3" applyFont="1" applyBorder="1" applyAlignment="1">
      <alignment horizontal="center"/>
    </xf>
    <xf numFmtId="0" fontId="6" fillId="0" borderId="20" xfId="3" applyBorder="1" applyAlignment="1">
      <alignment horizontal="right" vertical="center"/>
    </xf>
    <xf numFmtId="184" fontId="0" fillId="0" borderId="50" xfId="4" applyNumberFormat="1" applyFont="1" applyBorder="1" applyAlignment="1">
      <alignment horizontal="right" indent="2"/>
    </xf>
    <xf numFmtId="0" fontId="20" fillId="0" borderId="20" xfId="3" applyFont="1" applyBorder="1" applyAlignment="1">
      <alignment horizontal="left" vertical="center"/>
    </xf>
    <xf numFmtId="0" fontId="20" fillId="0" borderId="21" xfId="3" applyFont="1" applyBorder="1" applyAlignment="1">
      <alignment horizontal="left" vertical="center"/>
    </xf>
    <xf numFmtId="0" fontId="20" fillId="0" borderId="50" xfId="3" applyFont="1" applyBorder="1" applyAlignment="1">
      <alignment horizontal="left" vertical="center"/>
    </xf>
    <xf numFmtId="0" fontId="17" fillId="0" borderId="0" xfId="3" applyFont="1" applyAlignment="1">
      <alignment horizontal="center"/>
    </xf>
    <xf numFmtId="49" fontId="17" fillId="0" borderId="0" xfId="3" applyNumberFormat="1" applyFont="1" applyAlignment="1">
      <alignment horizontal="distributed"/>
    </xf>
    <xf numFmtId="0" fontId="20" fillId="0" borderId="23" xfId="3" applyFont="1" applyBorder="1" applyAlignment="1">
      <alignment vertical="center"/>
    </xf>
    <xf numFmtId="0" fontId="20" fillId="0" borderId="24" xfId="3" applyFont="1" applyBorder="1" applyAlignment="1">
      <alignment vertical="center"/>
    </xf>
    <xf numFmtId="0" fontId="20" fillId="0" borderId="76" xfId="3" applyFont="1" applyBorder="1" applyAlignment="1">
      <alignment vertical="center"/>
    </xf>
    <xf numFmtId="184" fontId="17" fillId="0" borderId="0" xfId="3" applyNumberFormat="1" applyFont="1"/>
    <xf numFmtId="49" fontId="17" fillId="0" borderId="0" xfId="3" applyNumberFormat="1" applyFont="1" applyAlignment="1">
      <alignment horizontal="distributed" vertical="top"/>
    </xf>
    <xf numFmtId="184" fontId="17" fillId="0" borderId="50" xfId="4" applyNumberFormat="1" applyFont="1" applyBorder="1" applyAlignment="1">
      <alignment horizontal="right" vertical="center" indent="2"/>
    </xf>
    <xf numFmtId="0" fontId="20" fillId="0" borderId="20" xfId="3" applyFont="1" applyBorder="1" applyAlignment="1">
      <alignment vertical="center"/>
    </xf>
    <xf numFmtId="0" fontId="20" fillId="0" borderId="21" xfId="3" applyFont="1" applyBorder="1" applyAlignment="1">
      <alignment vertical="center"/>
    </xf>
    <xf numFmtId="0" fontId="20" fillId="0" borderId="50" xfId="3" applyFont="1" applyBorder="1" applyAlignment="1">
      <alignment vertical="center"/>
    </xf>
    <xf numFmtId="0" fontId="17" fillId="0" borderId="79" xfId="3" applyFont="1" applyBorder="1" applyAlignment="1">
      <alignment horizontal="center"/>
    </xf>
    <xf numFmtId="0" fontId="17" fillId="0" borderId="23" xfId="3" applyFont="1" applyBorder="1" applyAlignment="1">
      <alignment horizontal="center"/>
    </xf>
    <xf numFmtId="49" fontId="17" fillId="0" borderId="24" xfId="3" applyNumberFormat="1" applyFont="1" applyBorder="1" applyAlignment="1">
      <alignment horizontal="distributed" vertical="center"/>
    </xf>
    <xf numFmtId="0" fontId="17" fillId="0" borderId="52" xfId="3" applyFont="1" applyBorder="1" applyAlignment="1">
      <alignment horizontal="center"/>
    </xf>
    <xf numFmtId="184" fontId="17" fillId="0" borderId="76" xfId="4" applyNumberFormat="1" applyFont="1" applyFill="1" applyBorder="1" applyAlignment="1">
      <alignment horizontal="right" vertical="center" indent="2"/>
    </xf>
    <xf numFmtId="0" fontId="6" fillId="0" borderId="10" xfId="3" applyBorder="1"/>
    <xf numFmtId="49" fontId="17" fillId="0" borderId="0" xfId="3" applyNumberFormat="1" applyFont="1" applyAlignment="1">
      <alignment horizontal="distributed" vertical="center"/>
    </xf>
    <xf numFmtId="0" fontId="17" fillId="0" borderId="76" xfId="3" applyFont="1" applyBorder="1" applyAlignment="1">
      <alignment horizontal="center"/>
    </xf>
    <xf numFmtId="184" fontId="17" fillId="0" borderId="77" xfId="4" applyNumberFormat="1" applyFont="1" applyFill="1" applyBorder="1" applyAlignment="1">
      <alignment horizontal="right" vertical="center" indent="2"/>
    </xf>
    <xf numFmtId="0" fontId="6" fillId="0" borderId="23" xfId="3" applyBorder="1" applyAlignment="1">
      <alignment horizontal="right" vertical="center"/>
    </xf>
    <xf numFmtId="49" fontId="17" fillId="0" borderId="80" xfId="3" applyNumberFormat="1" applyFont="1" applyBorder="1" applyAlignment="1">
      <alignment horizontal="center" vertical="center"/>
    </xf>
    <xf numFmtId="184" fontId="17" fillId="0" borderId="77" xfId="3" applyNumberFormat="1" applyFont="1" applyBorder="1" applyAlignment="1">
      <alignment horizontal="center" vertical="center"/>
    </xf>
    <xf numFmtId="0" fontId="17" fillId="0" borderId="10" xfId="3" applyFont="1" applyBorder="1" applyAlignment="1">
      <alignment horizontal="center"/>
    </xf>
    <xf numFmtId="0" fontId="17" fillId="0" borderId="77" xfId="3" applyFont="1" applyBorder="1" applyAlignment="1">
      <alignment horizontal="center"/>
    </xf>
    <xf numFmtId="0" fontId="6" fillId="0" borderId="10" xfId="3" applyBorder="1" applyAlignment="1">
      <alignment horizontal="right" vertical="center"/>
    </xf>
    <xf numFmtId="0" fontId="17" fillId="0" borderId="51" xfId="3" applyFont="1" applyBorder="1" applyAlignment="1">
      <alignment horizontal="center"/>
    </xf>
    <xf numFmtId="0" fontId="17" fillId="0" borderId="24" xfId="3" applyFont="1" applyBorder="1" applyAlignment="1">
      <alignment horizontal="distributed" vertical="center"/>
    </xf>
    <xf numFmtId="49" fontId="17" fillId="0" borderId="78" xfId="3" applyNumberFormat="1" applyFont="1" applyBorder="1" applyAlignment="1">
      <alignment horizontal="center" vertical="center"/>
    </xf>
    <xf numFmtId="0" fontId="17" fillId="0" borderId="21" xfId="3" applyFont="1" applyBorder="1" applyAlignment="1">
      <alignment horizontal="distributed" vertical="center"/>
    </xf>
    <xf numFmtId="184" fontId="17" fillId="0" borderId="50" xfId="4" applyNumberFormat="1" applyFont="1" applyFill="1" applyBorder="1" applyAlignment="1">
      <alignment horizontal="right" vertical="center" indent="2"/>
    </xf>
    <xf numFmtId="49" fontId="17" fillId="0" borderId="0" xfId="3" applyNumberFormat="1" applyFont="1" applyAlignment="1">
      <alignment horizontal="left"/>
    </xf>
    <xf numFmtId="0" fontId="17" fillId="0" borderId="52" xfId="3" applyFont="1" applyBorder="1" applyAlignment="1">
      <alignment horizontal="center" vertical="center"/>
    </xf>
    <xf numFmtId="49" fontId="17" fillId="0" borderId="76" xfId="3" applyNumberFormat="1" applyFont="1" applyBorder="1" applyAlignment="1">
      <alignment horizontal="center" vertical="center"/>
    </xf>
    <xf numFmtId="49" fontId="17" fillId="0" borderId="53" xfId="3" applyNumberFormat="1" applyFont="1" applyBorder="1" applyAlignment="1">
      <alignment horizontal="center" vertical="center"/>
    </xf>
    <xf numFmtId="49" fontId="17" fillId="0" borderId="53" xfId="3" applyNumberFormat="1" applyFont="1" applyBorder="1" applyAlignment="1">
      <alignment horizontal="distributed" vertical="center"/>
    </xf>
    <xf numFmtId="49" fontId="17" fillId="0" borderId="53" xfId="3" applyNumberFormat="1" applyFont="1" applyBorder="1" applyAlignment="1">
      <alignment horizontal="right" vertical="center"/>
    </xf>
    <xf numFmtId="49" fontId="17" fillId="0" borderId="52" xfId="3" applyNumberFormat="1" applyFont="1" applyBorder="1" applyAlignment="1">
      <alignment horizontal="center" vertical="center"/>
    </xf>
    <xf numFmtId="184" fontId="17" fillId="0" borderId="51" xfId="3" applyNumberFormat="1" applyFont="1" applyBorder="1" applyAlignment="1">
      <alignment horizontal="right" vertical="center"/>
    </xf>
    <xf numFmtId="184" fontId="17" fillId="0" borderId="10" xfId="3" applyNumberFormat="1" applyFont="1" applyBorder="1" applyAlignment="1">
      <alignment horizontal="right" vertical="center"/>
    </xf>
    <xf numFmtId="0" fontId="17" fillId="0" borderId="52" xfId="3" applyFont="1" applyBorder="1"/>
    <xf numFmtId="49" fontId="17" fillId="0" borderId="77" xfId="3" applyNumberFormat="1" applyFont="1" applyBorder="1" applyAlignment="1">
      <alignment horizontal="center" vertical="center"/>
    </xf>
    <xf numFmtId="49" fontId="17" fillId="0" borderId="0" xfId="3" applyNumberFormat="1" applyFont="1" applyAlignment="1">
      <alignment horizontal="center" vertical="center"/>
    </xf>
    <xf numFmtId="49" fontId="17" fillId="0" borderId="0" xfId="3" applyNumberFormat="1" applyFont="1" applyAlignment="1">
      <alignment horizontal="right" vertical="center"/>
    </xf>
    <xf numFmtId="0" fontId="17" fillId="0" borderId="52" xfId="3" applyFont="1" applyBorder="1" applyAlignment="1">
      <alignment horizontal="center"/>
    </xf>
    <xf numFmtId="0" fontId="17" fillId="0" borderId="77" xfId="3" applyFont="1" applyBorder="1"/>
    <xf numFmtId="0" fontId="17" fillId="0" borderId="20" xfId="3" applyFont="1" applyBorder="1" applyAlignment="1">
      <alignment horizontal="center"/>
    </xf>
    <xf numFmtId="49" fontId="17" fillId="0" borderId="21" xfId="3" applyNumberFormat="1" applyFont="1" applyBorder="1" applyAlignment="1">
      <alignment horizontal="distributed" vertical="center"/>
    </xf>
    <xf numFmtId="49" fontId="17" fillId="0" borderId="50" xfId="3" applyNumberFormat="1" applyFont="1" applyBorder="1" applyAlignment="1">
      <alignment horizontal="center" vertical="center"/>
    </xf>
    <xf numFmtId="189" fontId="17" fillId="0" borderId="51" xfId="3" applyNumberFormat="1" applyFont="1" applyBorder="1" applyAlignment="1">
      <alignment horizontal="right" vertical="center"/>
    </xf>
    <xf numFmtId="189" fontId="17" fillId="0" borderId="0" xfId="3" applyNumberFormat="1" applyFont="1"/>
    <xf numFmtId="0" fontId="17" fillId="0" borderId="0" xfId="3" applyFont="1" applyAlignment="1">
      <alignment horizontal="left" vertical="center"/>
    </xf>
    <xf numFmtId="49" fontId="17" fillId="0" borderId="0" xfId="3" applyNumberFormat="1" applyFont="1" applyAlignment="1">
      <alignment horizontal="distributed" vertical="center"/>
    </xf>
    <xf numFmtId="49" fontId="17" fillId="0" borderId="0" xfId="3" applyNumberFormat="1" applyFont="1" applyAlignment="1">
      <alignment horizontal="left" vertical="center"/>
    </xf>
    <xf numFmtId="184" fontId="17" fillId="0" borderId="0" xfId="3" applyNumberFormat="1" applyFont="1" applyAlignment="1">
      <alignment horizontal="right" vertical="center"/>
    </xf>
    <xf numFmtId="0" fontId="17" fillId="0" borderId="21" xfId="3" applyFont="1" applyBorder="1" applyAlignment="1">
      <alignment horizontal="left"/>
    </xf>
    <xf numFmtId="0" fontId="6" fillId="0" borderId="24" xfId="3" applyBorder="1" applyAlignment="1">
      <alignment horizontal="center" vertical="center"/>
    </xf>
    <xf numFmtId="0" fontId="6" fillId="0" borderId="20" xfId="3" applyBorder="1" applyAlignment="1">
      <alignment horizontal="center" vertical="center"/>
    </xf>
    <xf numFmtId="0" fontId="6" fillId="0" borderId="21" xfId="3" applyBorder="1" applyAlignment="1">
      <alignment horizontal="center" vertical="center"/>
    </xf>
    <xf numFmtId="0" fontId="6" fillId="0" borderId="50" xfId="3" applyBorder="1" applyAlignment="1">
      <alignment horizontal="center" vertical="center"/>
    </xf>
    <xf numFmtId="0" fontId="17" fillId="0" borderId="10" xfId="3" applyFont="1" applyBorder="1"/>
    <xf numFmtId="0" fontId="17" fillId="0" borderId="0" xfId="3" applyFont="1" applyAlignment="1">
      <alignment horizontal="center" vertical="center"/>
    </xf>
    <xf numFmtId="0" fontId="17" fillId="0" borderId="51" xfId="3" applyFont="1" applyBorder="1"/>
    <xf numFmtId="0" fontId="17" fillId="0" borderId="53" xfId="3" applyFont="1" applyBorder="1" applyAlignment="1">
      <alignment horizontal="center" vertical="center"/>
    </xf>
    <xf numFmtId="184" fontId="17" fillId="0" borderId="51" xfId="3" applyNumberFormat="1" applyFont="1" applyBorder="1" applyAlignment="1">
      <alignment horizontal="center" vertical="center"/>
    </xf>
    <xf numFmtId="184" fontId="17" fillId="0" borderId="52" xfId="3" applyNumberFormat="1" applyFont="1" applyBorder="1" applyAlignment="1">
      <alignment horizontal="center" vertical="center"/>
    </xf>
    <xf numFmtId="184" fontId="17" fillId="0" borderId="53" xfId="3" applyNumberFormat="1" applyFont="1" applyBorder="1" applyAlignment="1">
      <alignment horizontal="center" vertical="center"/>
    </xf>
    <xf numFmtId="0" fontId="17" fillId="0" borderId="79" xfId="3" applyFont="1" applyBorder="1" applyAlignment="1">
      <alignment horizontal="center" vertical="center"/>
    </xf>
    <xf numFmtId="0" fontId="17" fillId="0" borderId="51" xfId="3" applyFont="1" applyBorder="1" applyAlignment="1">
      <alignment horizontal="right" vertical="center"/>
    </xf>
    <xf numFmtId="0" fontId="17" fillId="0" borderId="53" xfId="3" applyFont="1" applyBorder="1" applyAlignment="1">
      <alignment horizontal="right" vertical="center"/>
    </xf>
    <xf numFmtId="190" fontId="17" fillId="0" borderId="51" xfId="3" applyNumberFormat="1" applyFont="1" applyBorder="1" applyAlignment="1">
      <alignment horizontal="right" vertical="center"/>
    </xf>
    <xf numFmtId="0" fontId="17" fillId="0" borderId="76" xfId="3" applyFont="1" applyBorder="1"/>
    <xf numFmtId="0" fontId="17" fillId="0" borderId="51" xfId="3" applyFont="1" applyBorder="1" applyAlignment="1">
      <alignment vertical="center"/>
    </xf>
    <xf numFmtId="0" fontId="17" fillId="0" borderId="0" xfId="3" applyFont="1" applyAlignment="1">
      <alignment horizontal="right" vertical="center"/>
    </xf>
    <xf numFmtId="0" fontId="17" fillId="0" borderId="10" xfId="3" applyFont="1" applyBorder="1" applyAlignment="1">
      <alignment vertical="center"/>
    </xf>
    <xf numFmtId="191" fontId="17" fillId="0" borderId="51" xfId="3" applyNumberFormat="1" applyFont="1" applyBorder="1" applyAlignment="1">
      <alignment horizontal="right" vertical="center"/>
    </xf>
    <xf numFmtId="191" fontId="17" fillId="0" borderId="10" xfId="3" applyNumberFormat="1" applyFont="1" applyBorder="1" applyAlignment="1">
      <alignment horizontal="right" vertical="center"/>
    </xf>
    <xf numFmtId="0" fontId="17" fillId="0" borderId="53" xfId="3" applyFont="1" applyBorder="1" applyAlignment="1">
      <alignment vertical="center"/>
    </xf>
    <xf numFmtId="0" fontId="6" fillId="0" borderId="78" xfId="3" applyBorder="1" applyAlignment="1">
      <alignment horizontal="center" vertical="center"/>
    </xf>
    <xf numFmtId="0" fontId="17" fillId="0" borderId="51" xfId="3" applyFont="1" applyBorder="1" applyAlignment="1">
      <alignment horizontal="center" vertical="center"/>
    </xf>
    <xf numFmtId="49" fontId="17" fillId="0" borderId="0" xfId="3" applyNumberFormat="1" applyFont="1" applyAlignment="1">
      <alignment horizontal="left" vertical="center"/>
    </xf>
    <xf numFmtId="49" fontId="17" fillId="0" borderId="32" xfId="3" applyNumberFormat="1" applyFont="1" applyBorder="1" applyAlignment="1">
      <alignment horizontal="center" vertical="center"/>
    </xf>
    <xf numFmtId="49" fontId="17" fillId="0" borderId="79" xfId="3" applyNumberFormat="1" applyFont="1" applyBorder="1" applyAlignment="1">
      <alignment horizontal="left" vertical="distributed" wrapText="1"/>
    </xf>
    <xf numFmtId="49" fontId="17" fillId="0" borderId="80" xfId="3" applyNumberFormat="1" applyFont="1" applyBorder="1" applyAlignment="1">
      <alignment horizontal="left" vertical="distributed" wrapText="1"/>
    </xf>
    <xf numFmtId="49" fontId="17" fillId="0" borderId="80" xfId="3" applyNumberFormat="1" applyFont="1" applyBorder="1" applyAlignment="1">
      <alignment vertical="top"/>
    </xf>
    <xf numFmtId="49" fontId="17" fillId="0" borderId="78" xfId="3" applyNumberFormat="1" applyFont="1" applyBorder="1" applyAlignment="1">
      <alignment horizontal="center" vertical="center"/>
    </xf>
    <xf numFmtId="49" fontId="17" fillId="0" borderId="32" xfId="3" applyNumberFormat="1" applyFont="1" applyBorder="1" applyAlignment="1">
      <alignment horizontal="center" vertical="center"/>
    </xf>
    <xf numFmtId="49" fontId="17" fillId="0" borderId="51" xfId="3" applyNumberFormat="1" applyFont="1" applyBorder="1" applyAlignment="1">
      <alignment horizontal="center" vertical="center"/>
    </xf>
    <xf numFmtId="49" fontId="17" fillId="0" borderId="53" xfId="3" applyNumberFormat="1" applyFont="1" applyBorder="1" applyAlignment="1">
      <alignment horizontal="center" vertical="center"/>
    </xf>
    <xf numFmtId="49" fontId="17" fillId="0" borderId="52" xfId="3" applyNumberFormat="1" applyFont="1" applyBorder="1" applyAlignment="1">
      <alignment horizontal="center" vertical="center"/>
    </xf>
    <xf numFmtId="49" fontId="17" fillId="0" borderId="23" xfId="3" applyNumberFormat="1" applyFont="1" applyBorder="1" applyAlignment="1">
      <alignment vertical="distributed" wrapText="1"/>
    </xf>
    <xf numFmtId="49" fontId="17" fillId="0" borderId="76" xfId="3" applyNumberFormat="1" applyFont="1" applyBorder="1" applyAlignment="1">
      <alignment vertical="distributed" wrapText="1"/>
    </xf>
    <xf numFmtId="49" fontId="17" fillId="0" borderId="10" xfId="3" applyNumberFormat="1" applyFont="1" applyBorder="1" applyAlignment="1">
      <alignment vertical="distributed" wrapText="1"/>
    </xf>
    <xf numFmtId="49" fontId="17" fillId="0" borderId="77" xfId="3" applyNumberFormat="1" applyFont="1" applyBorder="1" applyAlignment="1">
      <alignment vertical="distributed" wrapText="1"/>
    </xf>
    <xf numFmtId="49" fontId="17" fillId="0" borderId="10" xfId="3" applyNumberFormat="1" applyFont="1" applyBorder="1" applyAlignment="1">
      <alignment vertical="distributed" wrapText="1"/>
    </xf>
    <xf numFmtId="49" fontId="17" fillId="0" borderId="77" xfId="3" applyNumberFormat="1" applyFont="1" applyBorder="1" applyAlignment="1">
      <alignment vertical="distributed" wrapText="1"/>
    </xf>
    <xf numFmtId="49" fontId="17" fillId="0" borderId="0" xfId="3" applyNumberFormat="1" applyFont="1" applyAlignment="1">
      <alignment vertical="distributed" wrapText="1"/>
    </xf>
    <xf numFmtId="49" fontId="17" fillId="0" borderId="20" xfId="3" applyNumberFormat="1" applyFont="1" applyBorder="1" applyAlignment="1">
      <alignment horizontal="left" vertical="center"/>
    </xf>
    <xf numFmtId="49" fontId="17" fillId="0" borderId="21" xfId="3" applyNumberFormat="1" applyFont="1" applyBorder="1" applyAlignment="1">
      <alignment horizontal="left" vertical="center"/>
    </xf>
    <xf numFmtId="49" fontId="17" fillId="0" borderId="20" xfId="3" applyNumberFormat="1" applyFont="1" applyBorder="1" applyAlignment="1">
      <alignment horizontal="center" vertical="center"/>
    </xf>
    <xf numFmtId="0" fontId="17" fillId="0" borderId="32" xfId="3" applyFont="1" applyBorder="1" applyAlignment="1">
      <alignment horizontal="center" vertical="center" textRotation="255"/>
    </xf>
    <xf numFmtId="0" fontId="17" fillId="0" borderId="52" xfId="3" applyFont="1" applyBorder="1" applyAlignment="1">
      <alignment horizontal="center" vertical="center"/>
    </xf>
    <xf numFmtId="184" fontId="19" fillId="0" borderId="0" xfId="3" applyNumberFormat="1" applyFont="1"/>
    <xf numFmtId="0" fontId="17" fillId="0" borderId="53" xfId="3" applyFont="1" applyBorder="1" applyAlignment="1">
      <alignment horizontal="distributed" vertical="center" indent="1"/>
    </xf>
    <xf numFmtId="192" fontId="17" fillId="0" borderId="32" xfId="3" applyNumberFormat="1" applyFont="1" applyBorder="1" applyAlignment="1">
      <alignment horizontal="center" vertical="center"/>
    </xf>
    <xf numFmtId="193" fontId="17" fillId="0" borderId="32" xfId="3" applyNumberFormat="1" applyFont="1" applyBorder="1" applyAlignment="1">
      <alignment horizontal="center" vertical="center"/>
    </xf>
    <xf numFmtId="189" fontId="19" fillId="0" borderId="0" xfId="3" applyNumberFormat="1" applyFont="1"/>
    <xf numFmtId="49" fontId="17" fillId="0" borderId="36" xfId="3" applyNumberFormat="1" applyFont="1" applyBorder="1" applyAlignment="1">
      <alignment horizontal="center" vertical="center"/>
    </xf>
    <xf numFmtId="49" fontId="17" fillId="0" borderId="81" xfId="3" applyNumberFormat="1" applyFont="1" applyBorder="1" applyAlignment="1">
      <alignment horizontal="center" vertical="center"/>
    </xf>
    <xf numFmtId="49" fontId="17" fillId="0" borderId="34" xfId="3" applyNumberFormat="1" applyFont="1" applyBorder="1" applyAlignment="1">
      <alignment horizontal="center" vertical="center"/>
    </xf>
    <xf numFmtId="0" fontId="17" fillId="0" borderId="32" xfId="3" applyFont="1" applyBorder="1" applyAlignment="1">
      <alignment horizontal="center" vertical="distributed"/>
    </xf>
    <xf numFmtId="0" fontId="17" fillId="0" borderId="32" xfId="3" applyFont="1" applyBorder="1" applyAlignment="1">
      <alignment horizontal="distributed" vertical="center" wrapText="1" indent="1"/>
    </xf>
    <xf numFmtId="0" fontId="6" fillId="0" borderId="32" xfId="3" applyBorder="1" applyAlignment="1">
      <alignment horizontal="distributed" indent="1"/>
    </xf>
    <xf numFmtId="49" fontId="17" fillId="0" borderId="30" xfId="3" applyNumberFormat="1" applyFont="1" applyBorder="1" applyAlignment="1">
      <alignment horizontal="center" vertical="center"/>
    </xf>
    <xf numFmtId="49" fontId="17" fillId="0" borderId="82" xfId="3" applyNumberFormat="1" applyFont="1" applyBorder="1" applyAlignment="1">
      <alignment horizontal="center" vertical="center"/>
    </xf>
    <xf numFmtId="49" fontId="17" fillId="0" borderId="28" xfId="3" applyNumberFormat="1" applyFont="1" applyBorder="1" applyAlignment="1">
      <alignment horizontal="center" vertical="center"/>
    </xf>
    <xf numFmtId="49" fontId="17" fillId="0" borderId="23" xfId="3" applyNumberFormat="1" applyFont="1" applyBorder="1" applyAlignment="1">
      <alignment horizontal="center" vertical="center"/>
    </xf>
    <xf numFmtId="49" fontId="17" fillId="0" borderId="24" xfId="3" applyNumberFormat="1" applyFont="1" applyBorder="1" applyAlignment="1">
      <alignment horizontal="distributed" vertical="center"/>
    </xf>
    <xf numFmtId="49" fontId="17" fillId="0" borderId="76" xfId="3" applyNumberFormat="1" applyFont="1" applyBorder="1" applyAlignment="1">
      <alignment horizontal="center" vertical="center"/>
    </xf>
    <xf numFmtId="194" fontId="17" fillId="0" borderId="51" xfId="3" applyNumberFormat="1" applyFont="1" applyBorder="1" applyAlignment="1">
      <alignment horizontal="center" vertical="center"/>
    </xf>
    <xf numFmtId="194" fontId="17" fillId="0" borderId="53" xfId="3" applyNumberFormat="1" applyFont="1" applyBorder="1" applyAlignment="1">
      <alignment horizontal="center" vertical="center"/>
    </xf>
    <xf numFmtId="194" fontId="17" fillId="0" borderId="52" xfId="3" applyNumberFormat="1" applyFont="1" applyBorder="1" applyAlignment="1">
      <alignment horizontal="center" vertical="center"/>
    </xf>
    <xf numFmtId="195" fontId="17" fillId="0" borderId="51" xfId="3" applyNumberFormat="1" applyFont="1" applyBorder="1" applyAlignment="1">
      <alignment horizontal="center" vertical="center"/>
    </xf>
    <xf numFmtId="195" fontId="17" fillId="0" borderId="53" xfId="3" applyNumberFormat="1" applyFont="1" applyBorder="1" applyAlignment="1">
      <alignment horizontal="center" vertical="center"/>
    </xf>
    <xf numFmtId="195" fontId="17" fillId="0" borderId="52" xfId="3" applyNumberFormat="1" applyFont="1" applyBorder="1" applyAlignment="1">
      <alignment horizontal="center" vertical="center"/>
    </xf>
    <xf numFmtId="195" fontId="17" fillId="0" borderId="32" xfId="3" applyNumberFormat="1" applyFont="1" applyBorder="1" applyAlignment="1">
      <alignment horizontal="center" vertical="center"/>
    </xf>
    <xf numFmtId="49" fontId="17" fillId="0" borderId="51" xfId="3" applyNumberFormat="1" applyFont="1" applyBorder="1" applyAlignment="1">
      <alignment horizontal="center" vertical="center"/>
    </xf>
    <xf numFmtId="49" fontId="17" fillId="0" borderId="20" xfId="3" applyNumberFormat="1" applyFont="1" applyBorder="1" applyAlignment="1">
      <alignment horizontal="center" vertical="center"/>
    </xf>
    <xf numFmtId="49" fontId="17" fillId="0" borderId="21" xfId="3" applyNumberFormat="1" applyFont="1" applyBorder="1" applyAlignment="1">
      <alignment horizontal="center" vertical="center"/>
    </xf>
    <xf numFmtId="0" fontId="17" fillId="0" borderId="83" xfId="3" applyFont="1" applyBorder="1" applyAlignment="1">
      <alignment horizontal="center" vertical="center"/>
    </xf>
    <xf numFmtId="0" fontId="17" fillId="0" borderId="84" xfId="3" applyFont="1" applyBorder="1" applyAlignment="1">
      <alignment horizontal="center" vertical="center"/>
    </xf>
    <xf numFmtId="0" fontId="17" fillId="0" borderId="85" xfId="3" applyFont="1" applyBorder="1" applyAlignment="1">
      <alignment horizontal="center" vertical="center"/>
    </xf>
    <xf numFmtId="0" fontId="17" fillId="0" borderId="86" xfId="3" applyFont="1" applyBorder="1" applyAlignment="1">
      <alignment horizontal="center" vertical="center"/>
    </xf>
    <xf numFmtId="0" fontId="17" fillId="0" borderId="87" xfId="3" applyFont="1" applyBorder="1" applyAlignment="1">
      <alignment horizontal="center" vertical="center"/>
    </xf>
    <xf numFmtId="0" fontId="6" fillId="0" borderId="24" xfId="3" applyBorder="1"/>
    <xf numFmtId="0" fontId="6" fillId="0" borderId="76" xfId="3" applyBorder="1"/>
    <xf numFmtId="0" fontId="6" fillId="0" borderId="21" xfId="3" applyBorder="1"/>
    <xf numFmtId="0" fontId="6" fillId="0" borderId="50" xfId="3" applyBorder="1"/>
    <xf numFmtId="0" fontId="17" fillId="0" borderId="88" xfId="3" applyFont="1" applyBorder="1" applyAlignment="1">
      <alignment horizontal="right" vertical="center"/>
    </xf>
    <xf numFmtId="0" fontId="17" fillId="0" borderId="21" xfId="3" applyFont="1" applyBorder="1" applyAlignment="1">
      <alignment horizontal="right" vertical="center"/>
    </xf>
    <xf numFmtId="0" fontId="17" fillId="0" borderId="89" xfId="3" applyFont="1" applyBorder="1" applyAlignment="1">
      <alignment horizontal="right" vertical="center"/>
    </xf>
    <xf numFmtId="0" fontId="17" fillId="0" borderId="90" xfId="3" applyFont="1" applyBorder="1" applyAlignment="1">
      <alignment horizontal="right" vertical="center"/>
    </xf>
    <xf numFmtId="0" fontId="17" fillId="0" borderId="49" xfId="3" applyFont="1" applyBorder="1" applyAlignment="1">
      <alignment horizontal="right" vertical="center"/>
    </xf>
    <xf numFmtId="0" fontId="17" fillId="0" borderId="91" xfId="3" applyFont="1" applyBorder="1" applyAlignment="1">
      <alignment horizontal="right" vertical="center"/>
    </xf>
    <xf numFmtId="0" fontId="6" fillId="0" borderId="20" xfId="3" applyBorder="1"/>
    <xf numFmtId="0" fontId="17" fillId="0" borderId="36" xfId="3" applyFont="1" applyBorder="1" applyAlignment="1">
      <alignment horizontal="center" vertical="center"/>
    </xf>
    <xf numFmtId="0" fontId="17" fillId="0" borderId="42" xfId="3" applyFont="1" applyBorder="1" applyAlignment="1">
      <alignment horizontal="center" vertical="center"/>
    </xf>
    <xf numFmtId="0" fontId="17" fillId="0" borderId="34" xfId="3" applyFont="1" applyBorder="1" applyAlignment="1">
      <alignment horizontal="center" vertical="center"/>
    </xf>
    <xf numFmtId="0" fontId="17" fillId="0" borderId="45" xfId="3" applyFont="1" applyBorder="1" applyAlignment="1">
      <alignment horizontal="center" vertical="center"/>
    </xf>
    <xf numFmtId="0" fontId="17" fillId="0" borderId="41" xfId="3" applyFont="1" applyBorder="1" applyAlignment="1">
      <alignment horizontal="center" vertical="center"/>
    </xf>
    <xf numFmtId="0" fontId="17" fillId="0" borderId="81" xfId="3" applyFont="1" applyBorder="1" applyAlignment="1">
      <alignment horizontal="center" vertical="center"/>
    </xf>
    <xf numFmtId="0" fontId="17" fillId="0" borderId="23" xfId="3" applyFont="1" applyBorder="1" applyAlignment="1">
      <alignment horizontal="center" vertical="center" shrinkToFit="1"/>
    </xf>
    <xf numFmtId="0" fontId="6" fillId="0" borderId="76" xfId="3" applyBorder="1" applyAlignment="1">
      <alignment shrinkToFit="1"/>
    </xf>
    <xf numFmtId="0" fontId="6" fillId="0" borderId="21" xfId="3" applyBorder="1" applyAlignment="1">
      <alignment horizontal="distributed"/>
    </xf>
    <xf numFmtId="0" fontId="17" fillId="0" borderId="30" xfId="3" applyFont="1" applyBorder="1" applyAlignment="1">
      <alignment horizontal="center" vertical="center"/>
    </xf>
    <xf numFmtId="0" fontId="17" fillId="0" borderId="38" xfId="3" applyFont="1" applyBorder="1" applyAlignment="1">
      <alignment horizontal="center" vertical="center"/>
    </xf>
    <xf numFmtId="0" fontId="17" fillId="0" borderId="28" xfId="3" applyFont="1" applyBorder="1" applyAlignment="1">
      <alignment horizontal="center" vertical="center"/>
    </xf>
    <xf numFmtId="0" fontId="17" fillId="0" borderId="48" xfId="3" applyFont="1" applyBorder="1" applyAlignment="1">
      <alignment horizontal="center" vertical="center"/>
    </xf>
    <xf numFmtId="0" fontId="17" fillId="0" borderId="37" xfId="3" applyFont="1" applyBorder="1" applyAlignment="1">
      <alignment horizontal="center" vertical="center"/>
    </xf>
    <xf numFmtId="0" fontId="17" fillId="0" borderId="82" xfId="3" applyFont="1" applyBorder="1" applyAlignment="1">
      <alignment horizontal="center" vertical="center"/>
    </xf>
    <xf numFmtId="0" fontId="6" fillId="0" borderId="20" xfId="3" applyBorder="1" applyAlignment="1">
      <alignment shrinkToFit="1"/>
    </xf>
    <xf numFmtId="0" fontId="6" fillId="0" borderId="50" xfId="3" applyBorder="1" applyAlignment="1">
      <alignment shrinkToFit="1"/>
    </xf>
    <xf numFmtId="0" fontId="17" fillId="0" borderId="23" xfId="3" applyFont="1" applyBorder="1"/>
    <xf numFmtId="0" fontId="17" fillId="0" borderId="24" xfId="3" applyFont="1" applyBorder="1" applyAlignment="1">
      <alignment horizontal="distributed" vertical="center"/>
    </xf>
    <xf numFmtId="0" fontId="17" fillId="0" borderId="24" xfId="3" applyFont="1" applyBorder="1"/>
    <xf numFmtId="0" fontId="17" fillId="0" borderId="20" xfId="3" applyFont="1" applyBorder="1"/>
    <xf numFmtId="0" fontId="17" fillId="0" borderId="21" xfId="3" applyFont="1" applyBorder="1" applyAlignment="1">
      <alignment horizontal="distributed" vertical="center"/>
    </xf>
    <xf numFmtId="0" fontId="6" fillId="0" borderId="32" xfId="3" applyBorder="1" applyAlignment="1">
      <alignment horizontal="center" vertical="center"/>
    </xf>
  </cellXfs>
  <cellStyles count="5">
    <cellStyle name="桁区切り 2" xfId="2" xr:uid="{C5A33736-23E8-41DC-BA6A-5C8DB60FD047}"/>
    <cellStyle name="桁区切り 3" xfId="4" xr:uid="{B6C32BED-1D8B-4AEB-B889-447D9E346F12}"/>
    <cellStyle name="標準" xfId="0" builtinId="0"/>
    <cellStyle name="標準 2" xfId="1" xr:uid="{D2DAFE14-D685-4112-AABB-4FA4DA9B87D3}"/>
    <cellStyle name="標準 3" xfId="3" xr:uid="{48A360F0-6614-4096-8986-255C9B963AD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57150</xdr:colOff>
      <xdr:row>0</xdr:row>
      <xdr:rowOff>241300</xdr:rowOff>
    </xdr:to>
    <xdr:sp macro="" textlink="">
      <xdr:nvSpPr>
        <xdr:cNvPr id="2" name="横ページ行">
          <a:extLst>
            <a:ext uri="{FF2B5EF4-FFF2-40B4-BE49-F238E27FC236}">
              <a16:creationId xmlns:a16="http://schemas.microsoft.com/office/drawing/2014/main" id="{F7F784E2-D8C4-45B2-A062-0C034FEBF3B0}"/>
            </a:ext>
          </a:extLst>
        </xdr:cNvPr>
        <xdr:cNvSpPr txBox="1">
          <a:spLocks noChangeArrowheads="1"/>
        </xdr:cNvSpPr>
      </xdr:nvSpPr>
      <xdr:spPr bwMode="auto">
        <a:xfrm>
          <a:off x="0" y="0"/>
          <a:ext cx="11077575" cy="2413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28800" bIns="0" anchor="ctr" upright="1"/>
        <a:lstStyle/>
        <a:p>
          <a:pPr algn="r" rtl="0">
            <a:defRPr sz="1000"/>
          </a:pPr>
          <a:r>
            <a:rPr lang="ja-JP" altLang="en-US" sz="1100" b="0" i="0" u="none" strike="noStrike" baseline="0">
              <a:solidFill>
                <a:srgbClr val="000000"/>
              </a:solidFill>
              <a:latin typeface="ＭＳ 明朝" panose="02020609040205080304" pitchFamily="17" charset="-128"/>
              <a:ea typeface="ＭＳ 明朝"/>
            </a:rPr>
            <a:t>一般会計</a:t>
          </a:r>
        </a:p>
      </xdr:txBody>
    </xdr:sp>
    <xdr:clientData/>
  </xdr:twoCellAnchor>
  <xdr:twoCellAnchor>
    <xdr:from>
      <xdr:col>0</xdr:col>
      <xdr:colOff>0</xdr:colOff>
      <xdr:row>59</xdr:row>
      <xdr:rowOff>0</xdr:rowOff>
    </xdr:from>
    <xdr:to>
      <xdr:col>13</xdr:col>
      <xdr:colOff>57150</xdr:colOff>
      <xdr:row>59</xdr:row>
      <xdr:rowOff>241300</xdr:rowOff>
    </xdr:to>
    <xdr:sp macro="" textlink="">
      <xdr:nvSpPr>
        <xdr:cNvPr id="4" name="横ページ行">
          <a:extLst>
            <a:ext uri="{FF2B5EF4-FFF2-40B4-BE49-F238E27FC236}">
              <a16:creationId xmlns:a16="http://schemas.microsoft.com/office/drawing/2014/main" id="{3A7F5EA1-FAB6-4D56-AF5E-C3A5F7417553}"/>
            </a:ext>
          </a:extLst>
        </xdr:cNvPr>
        <xdr:cNvSpPr txBox="1">
          <a:spLocks noChangeArrowheads="1"/>
        </xdr:cNvSpPr>
      </xdr:nvSpPr>
      <xdr:spPr bwMode="auto">
        <a:xfrm>
          <a:off x="0" y="22040850"/>
          <a:ext cx="11077575" cy="2413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28800" bIns="0" anchor="ctr" upright="1"/>
        <a:lstStyle/>
        <a:p>
          <a:pPr algn="r" rtl="0">
            <a:defRPr sz="1000"/>
          </a:pPr>
          <a:r>
            <a:rPr lang="ja-JP" altLang="en-US" sz="1100" b="0" i="0" u="none" strike="noStrike" baseline="0">
              <a:solidFill>
                <a:srgbClr val="000000"/>
              </a:solidFill>
              <a:latin typeface="ＭＳ 明朝" panose="02020609040205080304" pitchFamily="17" charset="-128"/>
              <a:ea typeface="ＭＳ 明朝"/>
            </a:rPr>
            <a:t>一般会計</a:t>
          </a:r>
        </a:p>
      </xdr:txBody>
    </xdr:sp>
    <xdr:clientData/>
  </xdr:twoCellAnchor>
  <xdr:twoCellAnchor>
    <xdr:from>
      <xdr:col>0</xdr:col>
      <xdr:colOff>0</xdr:colOff>
      <xdr:row>60</xdr:row>
      <xdr:rowOff>0</xdr:rowOff>
    </xdr:from>
    <xdr:to>
      <xdr:col>13</xdr:col>
      <xdr:colOff>57150</xdr:colOff>
      <xdr:row>60</xdr:row>
      <xdr:rowOff>241300</xdr:rowOff>
    </xdr:to>
    <xdr:sp macro="" textlink="">
      <xdr:nvSpPr>
        <xdr:cNvPr id="5" name="横ページ行">
          <a:extLst>
            <a:ext uri="{FF2B5EF4-FFF2-40B4-BE49-F238E27FC236}">
              <a16:creationId xmlns:a16="http://schemas.microsoft.com/office/drawing/2014/main" id="{CF292391-7A8C-4030-BC88-832F45C02E53}"/>
            </a:ext>
          </a:extLst>
        </xdr:cNvPr>
        <xdr:cNvSpPr txBox="1">
          <a:spLocks noChangeArrowheads="1"/>
        </xdr:cNvSpPr>
      </xdr:nvSpPr>
      <xdr:spPr bwMode="auto">
        <a:xfrm>
          <a:off x="0" y="22288500"/>
          <a:ext cx="11077575" cy="2413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28800" bIns="0" anchor="ctr" upright="1"/>
        <a:lstStyle/>
        <a:p>
          <a:pPr algn="r" rtl="0">
            <a:defRPr sz="1000"/>
          </a:pPr>
          <a:r>
            <a:rPr lang="ja-JP" altLang="en-US" sz="1100" b="0" i="0" u="none" strike="noStrike" baseline="0">
              <a:solidFill>
                <a:srgbClr val="000000"/>
              </a:solidFill>
              <a:latin typeface="ＭＳ 明朝" panose="02020609040205080304" pitchFamily="17" charset="-128"/>
              <a:ea typeface="ＭＳ 明朝"/>
            </a:rPr>
            <a:t>一般会計</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29</xdr:row>
      <xdr:rowOff>0</xdr:rowOff>
    </xdr:from>
    <xdr:to>
      <xdr:col>4</xdr:col>
      <xdr:colOff>0</xdr:colOff>
      <xdr:row>29</xdr:row>
      <xdr:rowOff>241300</xdr:rowOff>
    </xdr:to>
    <xdr:sp macro="" textlink="">
      <xdr:nvSpPr>
        <xdr:cNvPr id="3" name="横ページ行">
          <a:extLst>
            <a:ext uri="{FF2B5EF4-FFF2-40B4-BE49-F238E27FC236}">
              <a16:creationId xmlns:a16="http://schemas.microsoft.com/office/drawing/2014/main" id="{3AF44F21-DE10-42C4-AD2C-81FC2181F22B}"/>
            </a:ext>
          </a:extLst>
        </xdr:cNvPr>
        <xdr:cNvSpPr txBox="1">
          <a:spLocks noChangeArrowheads="1"/>
        </xdr:cNvSpPr>
      </xdr:nvSpPr>
      <xdr:spPr bwMode="auto">
        <a:xfrm>
          <a:off x="0" y="14611350"/>
          <a:ext cx="11077575" cy="2413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28800" bIns="0" anchor="ctr" upright="1"/>
        <a:lstStyle/>
        <a:p>
          <a:pPr algn="r" rtl="0">
            <a:defRPr sz="1000"/>
          </a:pPr>
          <a:r>
            <a:rPr lang="ja-JP" altLang="en-US" sz="1100" b="0" i="0" u="none" strike="noStrike" baseline="0">
              <a:solidFill>
                <a:srgbClr val="000000"/>
              </a:solidFill>
              <a:latin typeface="ＭＳ 明朝" panose="02020609040205080304" pitchFamily="17" charset="-128"/>
              <a:ea typeface="ＭＳ 明朝"/>
            </a:rPr>
            <a:t>一般会計</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29</xdr:row>
      <xdr:rowOff>0</xdr:rowOff>
    </xdr:from>
    <xdr:to>
      <xdr:col>6</xdr:col>
      <xdr:colOff>2181225</xdr:colOff>
      <xdr:row>29</xdr:row>
      <xdr:rowOff>241300</xdr:rowOff>
    </xdr:to>
    <xdr:sp macro="" textlink="">
      <xdr:nvSpPr>
        <xdr:cNvPr id="2" name="横ページ行">
          <a:extLst>
            <a:ext uri="{FF2B5EF4-FFF2-40B4-BE49-F238E27FC236}">
              <a16:creationId xmlns:a16="http://schemas.microsoft.com/office/drawing/2014/main" id="{B1E95A62-5197-4E90-9041-A39E02E03D47}"/>
            </a:ext>
          </a:extLst>
        </xdr:cNvPr>
        <xdr:cNvSpPr txBox="1">
          <a:spLocks noChangeArrowheads="1"/>
        </xdr:cNvSpPr>
      </xdr:nvSpPr>
      <xdr:spPr bwMode="auto">
        <a:xfrm>
          <a:off x="0" y="7181850"/>
          <a:ext cx="10982325" cy="241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1100" b="0" i="0" u="none" strike="noStrike" baseline="0">
              <a:solidFill>
                <a:srgbClr val="000000"/>
              </a:solidFill>
              <a:latin typeface="ＭＳ 明朝" pitchFamily="17" charset="-128"/>
              <a:ea typeface="ＭＳ 明朝" pitchFamily="17" charset="-128"/>
            </a:rPr>
            <a:t>一般会計</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933450</xdr:colOff>
      <xdr:row>0</xdr:row>
      <xdr:rowOff>241300</xdr:rowOff>
    </xdr:to>
    <xdr:sp macro="" textlink="">
      <xdr:nvSpPr>
        <xdr:cNvPr id="2" name="横ページ行">
          <a:extLst>
            <a:ext uri="{FF2B5EF4-FFF2-40B4-BE49-F238E27FC236}">
              <a16:creationId xmlns:a16="http://schemas.microsoft.com/office/drawing/2014/main" id="{4FCC01E2-A4C8-4FD6-8429-484BAEAAE355}"/>
            </a:ext>
          </a:extLst>
        </xdr:cNvPr>
        <xdr:cNvSpPr txBox="1">
          <a:spLocks noChangeArrowheads="1"/>
        </xdr:cNvSpPr>
      </xdr:nvSpPr>
      <xdr:spPr bwMode="auto">
        <a:xfrm>
          <a:off x="0" y="0"/>
          <a:ext cx="10820400" cy="241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1100" b="0" i="0" u="none" strike="noStrike" baseline="0">
              <a:solidFill>
                <a:srgbClr val="000000"/>
              </a:solidFill>
              <a:latin typeface="ＭＳ 明朝" pitchFamily="17" charset="-128"/>
              <a:ea typeface="ＭＳ 明朝" pitchFamily="17" charset="-128"/>
            </a:rPr>
            <a:t>一般会計</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33</xdr:row>
      <xdr:rowOff>0</xdr:rowOff>
    </xdr:from>
    <xdr:to>
      <xdr:col>8</xdr:col>
      <xdr:colOff>4029075</xdr:colOff>
      <xdr:row>33</xdr:row>
      <xdr:rowOff>215900</xdr:rowOff>
    </xdr:to>
    <xdr:sp macro="" textlink="">
      <xdr:nvSpPr>
        <xdr:cNvPr id="2" name="横ページ行">
          <a:extLst>
            <a:ext uri="{FF2B5EF4-FFF2-40B4-BE49-F238E27FC236}">
              <a16:creationId xmlns:a16="http://schemas.microsoft.com/office/drawing/2014/main" id="{BAF3ED7D-1726-4096-B275-4D0358ACBC23}"/>
            </a:ext>
          </a:extLst>
        </xdr:cNvPr>
        <xdr:cNvSpPr txBox="1">
          <a:spLocks noChangeArrowheads="1"/>
        </xdr:cNvSpPr>
      </xdr:nvSpPr>
      <xdr:spPr bwMode="auto">
        <a:xfrm>
          <a:off x="0" y="7229475"/>
          <a:ext cx="10944225" cy="215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28800" bIns="0" anchor="ctr" upright="1"/>
        <a:lstStyle/>
        <a:p>
          <a:pPr algn="r" rtl="0">
            <a:defRPr sz="1000"/>
          </a:pPr>
          <a:r>
            <a:rPr lang="ja-JP" altLang="en-US" sz="1100" b="0" i="0" u="none" strike="noStrike" baseline="0">
              <a:solidFill>
                <a:srgbClr val="000000"/>
              </a:solidFill>
              <a:latin typeface="ＭＳ 明朝" panose="02020609040205080304" pitchFamily="17" charset="-128"/>
              <a:ea typeface="ＭＳ 明朝"/>
            </a:rPr>
            <a:t>一般会計</a:t>
          </a:r>
        </a:p>
      </xdr:txBody>
    </xdr:sp>
    <xdr:clientData/>
  </xdr:twoCellAnchor>
  <xdr:twoCellAnchor>
    <xdr:from>
      <xdr:col>0</xdr:col>
      <xdr:colOff>0</xdr:colOff>
      <xdr:row>34</xdr:row>
      <xdr:rowOff>0</xdr:rowOff>
    </xdr:from>
    <xdr:to>
      <xdr:col>8</xdr:col>
      <xdr:colOff>4029075</xdr:colOff>
      <xdr:row>34</xdr:row>
      <xdr:rowOff>215900</xdr:rowOff>
    </xdr:to>
    <xdr:sp macro="" textlink="">
      <xdr:nvSpPr>
        <xdr:cNvPr id="3" name="横ページ行">
          <a:extLst>
            <a:ext uri="{FF2B5EF4-FFF2-40B4-BE49-F238E27FC236}">
              <a16:creationId xmlns:a16="http://schemas.microsoft.com/office/drawing/2014/main" id="{E0147539-443B-4EF1-8615-77076CA75A99}"/>
            </a:ext>
          </a:extLst>
        </xdr:cNvPr>
        <xdr:cNvSpPr txBox="1">
          <a:spLocks noChangeArrowheads="1"/>
        </xdr:cNvSpPr>
      </xdr:nvSpPr>
      <xdr:spPr bwMode="auto">
        <a:xfrm>
          <a:off x="0" y="7448550"/>
          <a:ext cx="10944225" cy="215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28800" bIns="0" anchor="ctr" upright="1"/>
        <a:lstStyle/>
        <a:p>
          <a:pPr algn="r" rtl="0">
            <a:defRPr sz="1000"/>
          </a:pPr>
          <a:r>
            <a:rPr lang="ja-JP" altLang="en-US" sz="1100" b="0" i="0" u="none" strike="noStrike" baseline="0">
              <a:solidFill>
                <a:srgbClr val="000000"/>
              </a:solidFill>
              <a:latin typeface="ＭＳ 明朝" panose="02020609040205080304" pitchFamily="17" charset="-128"/>
              <a:ea typeface="ＭＳ 明朝"/>
            </a:rPr>
            <a:t>一般会計</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33</xdr:row>
      <xdr:rowOff>0</xdr:rowOff>
    </xdr:from>
    <xdr:to>
      <xdr:col>12</xdr:col>
      <xdr:colOff>2800350</xdr:colOff>
      <xdr:row>33</xdr:row>
      <xdr:rowOff>215900</xdr:rowOff>
    </xdr:to>
    <xdr:sp macro="" textlink="">
      <xdr:nvSpPr>
        <xdr:cNvPr id="2" name="横ページ行">
          <a:extLst>
            <a:ext uri="{FF2B5EF4-FFF2-40B4-BE49-F238E27FC236}">
              <a16:creationId xmlns:a16="http://schemas.microsoft.com/office/drawing/2014/main" id="{5A30A749-B858-467A-944D-1273995F2DE8}"/>
            </a:ext>
          </a:extLst>
        </xdr:cNvPr>
        <xdr:cNvSpPr txBox="1">
          <a:spLocks noChangeArrowheads="1"/>
        </xdr:cNvSpPr>
      </xdr:nvSpPr>
      <xdr:spPr bwMode="auto">
        <a:xfrm>
          <a:off x="0" y="7229475"/>
          <a:ext cx="10744200" cy="215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28800" bIns="0" anchor="ctr" upright="1"/>
        <a:lstStyle/>
        <a:p>
          <a:pPr algn="r" rtl="0">
            <a:defRPr sz="1000"/>
          </a:pPr>
          <a:r>
            <a:rPr lang="ja-JP" altLang="en-US" sz="1100" b="0" i="0" u="none" strike="noStrike" baseline="0">
              <a:solidFill>
                <a:srgbClr val="000000"/>
              </a:solidFill>
              <a:latin typeface="ＭＳ 明朝" panose="02020609040205080304" pitchFamily="17" charset="-128"/>
              <a:ea typeface="ＭＳ 明朝"/>
            </a:rPr>
            <a:t>一般会計</a:t>
          </a:r>
        </a:p>
      </xdr:txBody>
    </xdr:sp>
    <xdr:clientData/>
  </xdr:twoCellAnchor>
  <xdr:twoCellAnchor>
    <xdr:from>
      <xdr:col>0</xdr:col>
      <xdr:colOff>0</xdr:colOff>
      <xdr:row>34</xdr:row>
      <xdr:rowOff>0</xdr:rowOff>
    </xdr:from>
    <xdr:to>
      <xdr:col>12</xdr:col>
      <xdr:colOff>2800350</xdr:colOff>
      <xdr:row>34</xdr:row>
      <xdr:rowOff>215900</xdr:rowOff>
    </xdr:to>
    <xdr:sp macro="" textlink="">
      <xdr:nvSpPr>
        <xdr:cNvPr id="3" name="横ページ行">
          <a:extLst>
            <a:ext uri="{FF2B5EF4-FFF2-40B4-BE49-F238E27FC236}">
              <a16:creationId xmlns:a16="http://schemas.microsoft.com/office/drawing/2014/main" id="{3EB41AAB-34A3-498B-B5AD-5A5E33B8CC4D}"/>
            </a:ext>
          </a:extLst>
        </xdr:cNvPr>
        <xdr:cNvSpPr txBox="1">
          <a:spLocks noChangeArrowheads="1"/>
        </xdr:cNvSpPr>
      </xdr:nvSpPr>
      <xdr:spPr bwMode="auto">
        <a:xfrm>
          <a:off x="0" y="7448550"/>
          <a:ext cx="10744200" cy="215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28800" bIns="0" anchor="ctr" upright="1"/>
        <a:lstStyle/>
        <a:p>
          <a:pPr algn="r" rtl="0">
            <a:defRPr sz="1000"/>
          </a:pPr>
          <a:r>
            <a:rPr lang="ja-JP" altLang="en-US" sz="1100" b="0" i="0" u="none" strike="noStrike" baseline="0">
              <a:solidFill>
                <a:srgbClr val="000000"/>
              </a:solidFill>
              <a:latin typeface="ＭＳ 明朝" panose="02020609040205080304" pitchFamily="17" charset="-128"/>
              <a:ea typeface="ＭＳ 明朝"/>
            </a:rPr>
            <a:t>一般会計</a:t>
          </a:r>
        </a:p>
      </xdr:txBody>
    </xdr:sp>
    <xdr:clientData/>
  </xdr:twoCellAnchor>
  <xdr:twoCellAnchor>
    <xdr:from>
      <xdr:col>0</xdr:col>
      <xdr:colOff>0</xdr:colOff>
      <xdr:row>101</xdr:row>
      <xdr:rowOff>0</xdr:rowOff>
    </xdr:from>
    <xdr:to>
      <xdr:col>12</xdr:col>
      <xdr:colOff>2800350</xdr:colOff>
      <xdr:row>101</xdr:row>
      <xdr:rowOff>215900</xdr:rowOff>
    </xdr:to>
    <xdr:sp macro="" textlink="">
      <xdr:nvSpPr>
        <xdr:cNvPr id="4" name="横ページ行">
          <a:extLst>
            <a:ext uri="{FF2B5EF4-FFF2-40B4-BE49-F238E27FC236}">
              <a16:creationId xmlns:a16="http://schemas.microsoft.com/office/drawing/2014/main" id="{B3786091-E4D1-4D49-99C7-38B0607CE581}"/>
            </a:ext>
          </a:extLst>
        </xdr:cNvPr>
        <xdr:cNvSpPr txBox="1">
          <a:spLocks noChangeArrowheads="1"/>
        </xdr:cNvSpPr>
      </xdr:nvSpPr>
      <xdr:spPr bwMode="auto">
        <a:xfrm>
          <a:off x="0" y="22126575"/>
          <a:ext cx="10744200" cy="215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28800" bIns="0" anchor="ctr" upright="1"/>
        <a:lstStyle/>
        <a:p>
          <a:pPr algn="r" rtl="0">
            <a:defRPr sz="1000"/>
          </a:pPr>
          <a:r>
            <a:rPr lang="ja-JP" altLang="en-US" sz="1100" b="0" i="0" u="none" strike="noStrike" baseline="0">
              <a:solidFill>
                <a:srgbClr val="000000"/>
              </a:solidFill>
              <a:latin typeface="ＭＳ 明朝" panose="02020609040205080304" pitchFamily="17" charset="-128"/>
              <a:ea typeface="ＭＳ 明朝"/>
            </a:rPr>
            <a:t>一般会計</a:t>
          </a:r>
        </a:p>
      </xdr:txBody>
    </xdr:sp>
    <xdr:clientData/>
  </xdr:twoCellAnchor>
  <xdr:twoCellAnchor>
    <xdr:from>
      <xdr:col>0</xdr:col>
      <xdr:colOff>0</xdr:colOff>
      <xdr:row>102</xdr:row>
      <xdr:rowOff>0</xdr:rowOff>
    </xdr:from>
    <xdr:to>
      <xdr:col>12</xdr:col>
      <xdr:colOff>2800350</xdr:colOff>
      <xdr:row>102</xdr:row>
      <xdr:rowOff>215900</xdr:rowOff>
    </xdr:to>
    <xdr:sp macro="" textlink="">
      <xdr:nvSpPr>
        <xdr:cNvPr id="5" name="横ページ行">
          <a:extLst>
            <a:ext uri="{FF2B5EF4-FFF2-40B4-BE49-F238E27FC236}">
              <a16:creationId xmlns:a16="http://schemas.microsoft.com/office/drawing/2014/main" id="{90DA9892-317D-429D-BE60-3ADEC574852B}"/>
            </a:ext>
          </a:extLst>
        </xdr:cNvPr>
        <xdr:cNvSpPr txBox="1">
          <a:spLocks noChangeArrowheads="1"/>
        </xdr:cNvSpPr>
      </xdr:nvSpPr>
      <xdr:spPr bwMode="auto">
        <a:xfrm>
          <a:off x="0" y="22345650"/>
          <a:ext cx="10744200" cy="215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28800" bIns="0" anchor="ctr" upright="1"/>
        <a:lstStyle/>
        <a:p>
          <a:pPr algn="r" rtl="0">
            <a:defRPr sz="1000"/>
          </a:pPr>
          <a:r>
            <a:rPr lang="ja-JP" altLang="en-US" sz="1100" b="0" i="0" u="none" strike="noStrike" baseline="0">
              <a:solidFill>
                <a:srgbClr val="000000"/>
              </a:solidFill>
              <a:latin typeface="ＭＳ 明朝" panose="02020609040205080304" pitchFamily="17" charset="-128"/>
              <a:ea typeface="ＭＳ 明朝"/>
            </a:rPr>
            <a:t>一般会計</a:t>
          </a:r>
        </a:p>
      </xdr:txBody>
    </xdr:sp>
    <xdr:clientData/>
  </xdr:twoCellAnchor>
  <xdr:twoCellAnchor>
    <xdr:from>
      <xdr:col>0</xdr:col>
      <xdr:colOff>0</xdr:colOff>
      <xdr:row>169</xdr:row>
      <xdr:rowOff>0</xdr:rowOff>
    </xdr:from>
    <xdr:to>
      <xdr:col>12</xdr:col>
      <xdr:colOff>2800350</xdr:colOff>
      <xdr:row>169</xdr:row>
      <xdr:rowOff>215900</xdr:rowOff>
    </xdr:to>
    <xdr:sp macro="" textlink="">
      <xdr:nvSpPr>
        <xdr:cNvPr id="6" name="横ページ行">
          <a:extLst>
            <a:ext uri="{FF2B5EF4-FFF2-40B4-BE49-F238E27FC236}">
              <a16:creationId xmlns:a16="http://schemas.microsoft.com/office/drawing/2014/main" id="{E1A4F389-0A66-46C7-9CEF-09864EC5C316}"/>
            </a:ext>
          </a:extLst>
        </xdr:cNvPr>
        <xdr:cNvSpPr txBox="1">
          <a:spLocks noChangeArrowheads="1"/>
        </xdr:cNvSpPr>
      </xdr:nvSpPr>
      <xdr:spPr bwMode="auto">
        <a:xfrm>
          <a:off x="0" y="37023675"/>
          <a:ext cx="10744200" cy="215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28800" bIns="0" anchor="ctr" upright="1"/>
        <a:lstStyle/>
        <a:p>
          <a:pPr algn="r" rtl="0">
            <a:defRPr sz="1000"/>
          </a:pPr>
          <a:r>
            <a:rPr lang="ja-JP" altLang="en-US" sz="1100" b="0" i="0" u="none" strike="noStrike" baseline="0">
              <a:solidFill>
                <a:srgbClr val="000000"/>
              </a:solidFill>
              <a:latin typeface="ＭＳ 明朝" panose="02020609040205080304" pitchFamily="17" charset="-128"/>
              <a:ea typeface="ＭＳ 明朝"/>
            </a:rPr>
            <a:t>一般会計</a:t>
          </a:r>
        </a:p>
      </xdr:txBody>
    </xdr:sp>
    <xdr:clientData/>
  </xdr:twoCellAnchor>
  <xdr:twoCellAnchor>
    <xdr:from>
      <xdr:col>0</xdr:col>
      <xdr:colOff>0</xdr:colOff>
      <xdr:row>170</xdr:row>
      <xdr:rowOff>0</xdr:rowOff>
    </xdr:from>
    <xdr:to>
      <xdr:col>12</xdr:col>
      <xdr:colOff>2800350</xdr:colOff>
      <xdr:row>170</xdr:row>
      <xdr:rowOff>215900</xdr:rowOff>
    </xdr:to>
    <xdr:sp macro="" textlink="">
      <xdr:nvSpPr>
        <xdr:cNvPr id="7" name="横ページ行">
          <a:extLst>
            <a:ext uri="{FF2B5EF4-FFF2-40B4-BE49-F238E27FC236}">
              <a16:creationId xmlns:a16="http://schemas.microsoft.com/office/drawing/2014/main" id="{A17E59B2-F064-4F66-B1DC-210C4191DF80}"/>
            </a:ext>
          </a:extLst>
        </xdr:cNvPr>
        <xdr:cNvSpPr txBox="1">
          <a:spLocks noChangeArrowheads="1"/>
        </xdr:cNvSpPr>
      </xdr:nvSpPr>
      <xdr:spPr bwMode="auto">
        <a:xfrm>
          <a:off x="0" y="37242750"/>
          <a:ext cx="10744200" cy="215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28800" bIns="0" anchor="ctr" upright="1"/>
        <a:lstStyle/>
        <a:p>
          <a:pPr algn="r" rtl="0">
            <a:defRPr sz="1000"/>
          </a:pPr>
          <a:r>
            <a:rPr lang="ja-JP" altLang="en-US" sz="1100" b="0" i="0" u="none" strike="noStrike" baseline="0">
              <a:solidFill>
                <a:srgbClr val="000000"/>
              </a:solidFill>
              <a:latin typeface="ＭＳ 明朝" panose="02020609040205080304" pitchFamily="17" charset="-128"/>
              <a:ea typeface="ＭＳ 明朝"/>
            </a:rPr>
            <a:t>一般会計</a:t>
          </a:r>
        </a:p>
      </xdr:txBody>
    </xdr:sp>
    <xdr:clientData/>
  </xdr:twoCellAnchor>
  <xdr:twoCellAnchor>
    <xdr:from>
      <xdr:col>0</xdr:col>
      <xdr:colOff>0</xdr:colOff>
      <xdr:row>237</xdr:row>
      <xdr:rowOff>0</xdr:rowOff>
    </xdr:from>
    <xdr:to>
      <xdr:col>12</xdr:col>
      <xdr:colOff>2800350</xdr:colOff>
      <xdr:row>237</xdr:row>
      <xdr:rowOff>215900</xdr:rowOff>
    </xdr:to>
    <xdr:sp macro="" textlink="">
      <xdr:nvSpPr>
        <xdr:cNvPr id="8" name="横ページ行">
          <a:extLst>
            <a:ext uri="{FF2B5EF4-FFF2-40B4-BE49-F238E27FC236}">
              <a16:creationId xmlns:a16="http://schemas.microsoft.com/office/drawing/2014/main" id="{257B8D9D-0672-4192-8AAB-BF32AECCDB58}"/>
            </a:ext>
          </a:extLst>
        </xdr:cNvPr>
        <xdr:cNvSpPr txBox="1">
          <a:spLocks noChangeArrowheads="1"/>
        </xdr:cNvSpPr>
      </xdr:nvSpPr>
      <xdr:spPr bwMode="auto">
        <a:xfrm>
          <a:off x="0" y="51920775"/>
          <a:ext cx="10744200" cy="215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28800" bIns="0" anchor="ctr" upright="1"/>
        <a:lstStyle/>
        <a:p>
          <a:pPr algn="r" rtl="0">
            <a:defRPr sz="1000"/>
          </a:pPr>
          <a:r>
            <a:rPr lang="ja-JP" altLang="en-US" sz="1100" b="0" i="0" u="none" strike="noStrike" baseline="0">
              <a:solidFill>
                <a:srgbClr val="000000"/>
              </a:solidFill>
              <a:latin typeface="ＭＳ 明朝" panose="02020609040205080304" pitchFamily="17" charset="-128"/>
              <a:ea typeface="ＭＳ 明朝"/>
            </a:rPr>
            <a:t>一般会計</a:t>
          </a:r>
        </a:p>
      </xdr:txBody>
    </xdr:sp>
    <xdr:clientData/>
  </xdr:twoCellAnchor>
  <xdr:twoCellAnchor>
    <xdr:from>
      <xdr:col>0</xdr:col>
      <xdr:colOff>0</xdr:colOff>
      <xdr:row>238</xdr:row>
      <xdr:rowOff>0</xdr:rowOff>
    </xdr:from>
    <xdr:to>
      <xdr:col>12</xdr:col>
      <xdr:colOff>2800350</xdr:colOff>
      <xdr:row>238</xdr:row>
      <xdr:rowOff>215900</xdr:rowOff>
    </xdr:to>
    <xdr:sp macro="" textlink="">
      <xdr:nvSpPr>
        <xdr:cNvPr id="9" name="横ページ行">
          <a:extLst>
            <a:ext uri="{FF2B5EF4-FFF2-40B4-BE49-F238E27FC236}">
              <a16:creationId xmlns:a16="http://schemas.microsoft.com/office/drawing/2014/main" id="{91A81584-36BB-4D40-8927-6C218B49CA0D}"/>
            </a:ext>
          </a:extLst>
        </xdr:cNvPr>
        <xdr:cNvSpPr txBox="1">
          <a:spLocks noChangeArrowheads="1"/>
        </xdr:cNvSpPr>
      </xdr:nvSpPr>
      <xdr:spPr bwMode="auto">
        <a:xfrm>
          <a:off x="0" y="52139850"/>
          <a:ext cx="10744200" cy="215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28800" bIns="0" anchor="ctr" upright="1"/>
        <a:lstStyle/>
        <a:p>
          <a:pPr algn="r" rtl="0">
            <a:defRPr sz="1000"/>
          </a:pPr>
          <a:r>
            <a:rPr lang="ja-JP" altLang="en-US" sz="1100" b="0" i="0" u="none" strike="noStrike" baseline="0">
              <a:solidFill>
                <a:srgbClr val="000000"/>
              </a:solidFill>
              <a:latin typeface="ＭＳ 明朝" panose="02020609040205080304" pitchFamily="17" charset="-128"/>
              <a:ea typeface="ＭＳ 明朝"/>
            </a:rPr>
            <a:t>一般会計</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59742-A344-4B3F-BF81-D0D1F727DF25}">
  <sheetPr>
    <tabColor rgb="FF00B0F0"/>
  </sheetPr>
  <dimension ref="A1"/>
  <sheetViews>
    <sheetView showZeros="0" view="pageBreakPreview" zoomScaleNormal="85" zoomScaleSheetLayoutView="100" workbookViewId="0"/>
  </sheetViews>
  <sheetFormatPr defaultColWidth="9" defaultRowHeight="13.5"/>
  <cols>
    <col min="1" max="16384" width="9" style="294"/>
  </cols>
  <sheetData/>
  <phoneticPr fontId="1"/>
  <pageMargins left="0.78740157480314965" right="0.39370078740157483" top="0.98425196850393704" bottom="0.98425196850393704" header="0.51181102362204722" footer="0.51181102362204722"/>
  <pageSetup paperSize="9" firstPageNumber="0" orientation="landscape" r:id="rId1"/>
  <headerFooter scaleWithDoc="0" alignWithMargins="0">
    <evenHeader>&amp;C&amp;"ＭＳ 明朝,標準"- &amp;P -&amp;R&amp;"ＭＳ 明朝,標準"一般会計</even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67E31-5222-41D4-878D-B692BA3D8B8B}">
  <dimension ref="A1:BC66"/>
  <sheetViews>
    <sheetView showZeros="0" view="pageBreakPreview" zoomScaleNormal="100" zoomScaleSheetLayoutView="100" workbookViewId="0"/>
  </sheetViews>
  <sheetFormatPr defaultColWidth="2.75" defaultRowHeight="23.25" customHeight="1"/>
  <cols>
    <col min="1" max="7" width="2.875" style="294" customWidth="1"/>
    <col min="8" max="51" width="2.625" style="294" customWidth="1"/>
    <col min="52" max="52" width="6.25" style="294" hidden="1" customWidth="1"/>
    <col min="53" max="16384" width="2.75" style="294"/>
  </cols>
  <sheetData>
    <row r="1" spans="1:51" s="304" customFormat="1" ht="23.25" customHeight="1">
      <c r="A1" s="304" t="s">
        <v>360</v>
      </c>
    </row>
    <row r="2" spans="1:51" ht="23.25" customHeight="1">
      <c r="A2" s="294" t="s">
        <v>361</v>
      </c>
      <c r="AY2" s="340" t="s">
        <v>62</v>
      </c>
    </row>
    <row r="3" spans="1:51" ht="19.5" customHeight="1">
      <c r="A3" s="309" t="s">
        <v>362</v>
      </c>
      <c r="B3" s="310"/>
      <c r="C3" s="311"/>
      <c r="D3" s="341" t="s">
        <v>363</v>
      </c>
      <c r="E3" s="310"/>
      <c r="F3" s="310"/>
      <c r="G3" s="311"/>
      <c r="H3" s="309" t="s">
        <v>364</v>
      </c>
      <c r="I3" s="310"/>
      <c r="J3" s="310"/>
      <c r="K3" s="310"/>
      <c r="L3" s="310"/>
      <c r="M3" s="310"/>
      <c r="N3" s="310"/>
      <c r="O3" s="310"/>
      <c r="P3" s="310"/>
      <c r="Q3" s="310"/>
      <c r="R3" s="310"/>
      <c r="S3" s="310"/>
      <c r="T3" s="310"/>
      <c r="U3" s="310"/>
      <c r="V3" s="310"/>
      <c r="W3" s="310"/>
      <c r="X3" s="310"/>
      <c r="Y3" s="310"/>
      <c r="Z3" s="310"/>
      <c r="AA3" s="310"/>
      <c r="AB3" s="310"/>
      <c r="AC3" s="310"/>
      <c r="AD3" s="310"/>
      <c r="AE3" s="311"/>
      <c r="AF3" s="309" t="s">
        <v>365</v>
      </c>
      <c r="AG3" s="310"/>
      <c r="AH3" s="310"/>
      <c r="AI3" s="310"/>
      <c r="AJ3" s="310"/>
      <c r="AK3" s="311"/>
      <c r="AL3" s="309" t="s">
        <v>366</v>
      </c>
      <c r="AM3" s="310"/>
      <c r="AN3" s="310"/>
      <c r="AO3" s="310"/>
      <c r="AP3" s="310"/>
      <c r="AQ3" s="311"/>
      <c r="AR3" s="306" t="s">
        <v>367</v>
      </c>
      <c r="AS3" s="342"/>
      <c r="AT3" s="342"/>
      <c r="AU3" s="343"/>
      <c r="AV3" s="343"/>
      <c r="AW3" s="343"/>
      <c r="AX3" s="343"/>
      <c r="AY3" s="344"/>
    </row>
    <row r="4" spans="1:51" ht="19.5" customHeight="1">
      <c r="A4" s="314"/>
      <c r="B4" s="315"/>
      <c r="C4" s="316"/>
      <c r="D4" s="314"/>
      <c r="E4" s="315"/>
      <c r="F4" s="315"/>
      <c r="G4" s="316"/>
      <c r="H4" s="317"/>
      <c r="I4" s="318"/>
      <c r="J4" s="318"/>
      <c r="K4" s="318"/>
      <c r="L4" s="318"/>
      <c r="M4" s="318"/>
      <c r="N4" s="318"/>
      <c r="O4" s="318"/>
      <c r="P4" s="318"/>
      <c r="Q4" s="318"/>
      <c r="R4" s="318"/>
      <c r="S4" s="318"/>
      <c r="T4" s="318"/>
      <c r="U4" s="318"/>
      <c r="V4" s="318"/>
      <c r="W4" s="318"/>
      <c r="X4" s="318"/>
      <c r="Y4" s="318"/>
      <c r="Z4" s="318"/>
      <c r="AA4" s="318"/>
      <c r="AB4" s="318"/>
      <c r="AC4" s="318"/>
      <c r="AD4" s="318"/>
      <c r="AE4" s="319"/>
      <c r="AF4" s="314"/>
      <c r="AG4" s="315"/>
      <c r="AH4" s="315"/>
      <c r="AI4" s="315"/>
      <c r="AJ4" s="315"/>
      <c r="AK4" s="316"/>
      <c r="AL4" s="314"/>
      <c r="AM4" s="315"/>
      <c r="AN4" s="315"/>
      <c r="AO4" s="315"/>
      <c r="AP4" s="315"/>
      <c r="AQ4" s="316"/>
      <c r="AR4" s="306"/>
      <c r="AS4" s="342"/>
      <c r="AT4" s="342"/>
      <c r="AU4" s="343"/>
      <c r="AV4" s="343"/>
      <c r="AW4" s="343"/>
      <c r="AX4" s="343"/>
      <c r="AY4" s="344"/>
    </row>
    <row r="5" spans="1:51" ht="19.5" customHeight="1">
      <c r="A5" s="314"/>
      <c r="B5" s="315"/>
      <c r="C5" s="316"/>
      <c r="D5" s="314"/>
      <c r="E5" s="315"/>
      <c r="F5" s="315"/>
      <c r="G5" s="316"/>
      <c r="H5" s="309" t="s">
        <v>368</v>
      </c>
      <c r="I5" s="310"/>
      <c r="J5" s="310"/>
      <c r="K5" s="310"/>
      <c r="L5" s="310"/>
      <c r="M5" s="311"/>
      <c r="N5" s="309" t="s">
        <v>369</v>
      </c>
      <c r="O5" s="310"/>
      <c r="P5" s="310"/>
      <c r="Q5" s="310"/>
      <c r="R5" s="310"/>
      <c r="S5" s="311"/>
      <c r="T5" s="309" t="s">
        <v>370</v>
      </c>
      <c r="U5" s="310"/>
      <c r="V5" s="310"/>
      <c r="W5" s="310"/>
      <c r="X5" s="310"/>
      <c r="Y5" s="311"/>
      <c r="Z5" s="309" t="s">
        <v>352</v>
      </c>
      <c r="AA5" s="310"/>
      <c r="AB5" s="310"/>
      <c r="AC5" s="310"/>
      <c r="AD5" s="310"/>
      <c r="AE5" s="311"/>
      <c r="AF5" s="314"/>
      <c r="AG5" s="315"/>
      <c r="AH5" s="315"/>
      <c r="AI5" s="315"/>
      <c r="AJ5" s="315"/>
      <c r="AK5" s="316"/>
      <c r="AL5" s="314"/>
      <c r="AM5" s="315"/>
      <c r="AN5" s="315"/>
      <c r="AO5" s="315"/>
      <c r="AP5" s="315"/>
      <c r="AQ5" s="316"/>
      <c r="AR5" s="306"/>
      <c r="AS5" s="342"/>
      <c r="AT5" s="342"/>
      <c r="AU5" s="343"/>
      <c r="AV5" s="343"/>
      <c r="AW5" s="343"/>
      <c r="AX5" s="343"/>
      <c r="AY5" s="344"/>
    </row>
    <row r="6" spans="1:51" ht="19.5" customHeight="1">
      <c r="A6" s="317"/>
      <c r="B6" s="318"/>
      <c r="C6" s="319"/>
      <c r="D6" s="317"/>
      <c r="E6" s="318"/>
      <c r="F6" s="318"/>
      <c r="G6" s="319"/>
      <c r="H6" s="317"/>
      <c r="I6" s="318"/>
      <c r="J6" s="318"/>
      <c r="K6" s="318"/>
      <c r="L6" s="318"/>
      <c r="M6" s="319"/>
      <c r="N6" s="317"/>
      <c r="O6" s="318"/>
      <c r="P6" s="318"/>
      <c r="Q6" s="318"/>
      <c r="R6" s="318"/>
      <c r="S6" s="319"/>
      <c r="T6" s="317"/>
      <c r="U6" s="318"/>
      <c r="V6" s="318"/>
      <c r="W6" s="318"/>
      <c r="X6" s="318"/>
      <c r="Y6" s="319"/>
      <c r="Z6" s="317"/>
      <c r="AA6" s="318"/>
      <c r="AB6" s="318"/>
      <c r="AC6" s="318"/>
      <c r="AD6" s="318"/>
      <c r="AE6" s="319"/>
      <c r="AF6" s="317"/>
      <c r="AG6" s="318"/>
      <c r="AH6" s="318"/>
      <c r="AI6" s="318"/>
      <c r="AJ6" s="318"/>
      <c r="AK6" s="319"/>
      <c r="AL6" s="317"/>
      <c r="AM6" s="318"/>
      <c r="AN6" s="318"/>
      <c r="AO6" s="318"/>
      <c r="AP6" s="318"/>
      <c r="AQ6" s="319"/>
      <c r="AR6" s="306"/>
      <c r="AS6" s="342"/>
      <c r="AT6" s="342"/>
      <c r="AU6" s="343"/>
      <c r="AV6" s="343"/>
      <c r="AW6" s="343"/>
      <c r="AX6" s="343"/>
      <c r="AY6" s="344"/>
    </row>
    <row r="7" spans="1:51" ht="21" customHeight="1">
      <c r="A7" s="309" t="s">
        <v>74</v>
      </c>
      <c r="B7" s="310"/>
      <c r="C7" s="311"/>
      <c r="D7" s="345">
        <f>D28+D50</f>
        <v>400</v>
      </c>
      <c r="E7" s="346"/>
      <c r="F7" s="346"/>
      <c r="G7" s="347"/>
      <c r="H7" s="348">
        <f>H50</f>
        <v>303732</v>
      </c>
      <c r="I7" s="349"/>
      <c r="J7" s="349"/>
      <c r="K7" s="349"/>
      <c r="L7" s="349"/>
      <c r="M7" s="350"/>
      <c r="N7" s="348">
        <f>H28</f>
        <v>830903</v>
      </c>
      <c r="O7" s="349"/>
      <c r="P7" s="349"/>
      <c r="Q7" s="349"/>
      <c r="R7" s="349"/>
      <c r="S7" s="350"/>
      <c r="T7" s="348">
        <f>P28+T50</f>
        <v>561026</v>
      </c>
      <c r="U7" s="349"/>
      <c r="V7" s="349"/>
      <c r="W7" s="349"/>
      <c r="X7" s="349"/>
      <c r="Y7" s="350"/>
      <c r="Z7" s="348">
        <f>H7+N7+T7</f>
        <v>1695661</v>
      </c>
      <c r="AA7" s="349"/>
      <c r="AB7" s="349"/>
      <c r="AC7" s="349"/>
      <c r="AD7" s="349"/>
      <c r="AE7" s="350"/>
      <c r="AF7" s="348">
        <f>AF28+AF50</f>
        <v>342536</v>
      </c>
      <c r="AG7" s="349"/>
      <c r="AH7" s="349"/>
      <c r="AI7" s="349"/>
      <c r="AJ7" s="349"/>
      <c r="AK7" s="350"/>
      <c r="AL7" s="348">
        <f>Z7+AF7</f>
        <v>2038197</v>
      </c>
      <c r="AM7" s="349"/>
      <c r="AN7" s="349"/>
      <c r="AO7" s="349"/>
      <c r="AP7" s="349"/>
      <c r="AQ7" s="350"/>
      <c r="AR7" s="351"/>
      <c r="AS7" s="352"/>
      <c r="AT7" s="352"/>
      <c r="AU7" s="353"/>
      <c r="AV7" s="353"/>
      <c r="AW7" s="353"/>
      <c r="AX7" s="353"/>
      <c r="AY7" s="354"/>
    </row>
    <row r="8" spans="1:51" ht="21" customHeight="1">
      <c r="A8" s="317"/>
      <c r="B8" s="318"/>
      <c r="C8" s="319"/>
      <c r="D8" s="355"/>
      <c r="E8" s="356"/>
      <c r="F8" s="356"/>
      <c r="G8" s="357"/>
      <c r="H8" s="358"/>
      <c r="I8" s="359"/>
      <c r="J8" s="359"/>
      <c r="K8" s="359"/>
      <c r="L8" s="359"/>
      <c r="M8" s="360"/>
      <c r="N8" s="358"/>
      <c r="O8" s="359"/>
      <c r="P8" s="359"/>
      <c r="Q8" s="359"/>
      <c r="R8" s="359"/>
      <c r="S8" s="360"/>
      <c r="T8" s="358"/>
      <c r="U8" s="359"/>
      <c r="V8" s="359"/>
      <c r="W8" s="359"/>
      <c r="X8" s="359"/>
      <c r="Y8" s="360"/>
      <c r="Z8" s="358"/>
      <c r="AA8" s="359"/>
      <c r="AB8" s="359"/>
      <c r="AC8" s="359"/>
      <c r="AD8" s="359"/>
      <c r="AE8" s="360"/>
      <c r="AF8" s="358"/>
      <c r="AG8" s="359"/>
      <c r="AH8" s="359"/>
      <c r="AI8" s="359"/>
      <c r="AJ8" s="359"/>
      <c r="AK8" s="360"/>
      <c r="AL8" s="358"/>
      <c r="AM8" s="359"/>
      <c r="AN8" s="359"/>
      <c r="AO8" s="359"/>
      <c r="AP8" s="359"/>
      <c r="AQ8" s="360"/>
      <c r="AR8" s="351"/>
      <c r="AS8" s="352"/>
      <c r="AT8" s="352"/>
      <c r="AU8" s="353"/>
      <c r="AV8" s="353"/>
      <c r="AW8" s="353"/>
      <c r="AX8" s="353"/>
      <c r="AY8" s="354"/>
    </row>
    <row r="9" spans="1:51" ht="21" customHeight="1">
      <c r="A9" s="309" t="s">
        <v>358</v>
      </c>
      <c r="B9" s="310"/>
      <c r="C9" s="311"/>
      <c r="D9" s="345">
        <f>SUM(D30,D52)</f>
        <v>397</v>
      </c>
      <c r="E9" s="346"/>
      <c r="F9" s="346"/>
      <c r="G9" s="347"/>
      <c r="H9" s="348">
        <f>H52</f>
        <v>303732</v>
      </c>
      <c r="I9" s="349"/>
      <c r="J9" s="349"/>
      <c r="K9" s="349"/>
      <c r="L9" s="349"/>
      <c r="M9" s="350"/>
      <c r="N9" s="348">
        <f>H30</f>
        <v>828729</v>
      </c>
      <c r="O9" s="349"/>
      <c r="P9" s="349"/>
      <c r="Q9" s="349"/>
      <c r="R9" s="349"/>
      <c r="S9" s="350"/>
      <c r="T9" s="348">
        <f>P30+T52</f>
        <v>561848</v>
      </c>
      <c r="U9" s="349"/>
      <c r="V9" s="349"/>
      <c r="W9" s="349"/>
      <c r="X9" s="349"/>
      <c r="Y9" s="350"/>
      <c r="Z9" s="348">
        <f>H9+N9+T9</f>
        <v>1694309</v>
      </c>
      <c r="AA9" s="349"/>
      <c r="AB9" s="349"/>
      <c r="AC9" s="349"/>
      <c r="AD9" s="349"/>
      <c r="AE9" s="350"/>
      <c r="AF9" s="348">
        <f>AF30+AF52</f>
        <v>339952</v>
      </c>
      <c r="AG9" s="349"/>
      <c r="AH9" s="349"/>
      <c r="AI9" s="349"/>
      <c r="AJ9" s="349"/>
      <c r="AK9" s="350"/>
      <c r="AL9" s="348">
        <f>Z9+AF9</f>
        <v>2034261</v>
      </c>
      <c r="AM9" s="349"/>
      <c r="AN9" s="349"/>
      <c r="AO9" s="349"/>
      <c r="AP9" s="349"/>
      <c r="AQ9" s="350"/>
      <c r="AR9" s="351"/>
      <c r="AS9" s="352"/>
      <c r="AT9" s="352"/>
      <c r="AU9" s="353"/>
      <c r="AV9" s="353"/>
      <c r="AW9" s="353"/>
      <c r="AX9" s="353"/>
      <c r="AY9" s="354"/>
    </row>
    <row r="10" spans="1:51" ht="21" customHeight="1">
      <c r="A10" s="317"/>
      <c r="B10" s="318"/>
      <c r="C10" s="319"/>
      <c r="D10" s="355"/>
      <c r="E10" s="356"/>
      <c r="F10" s="356"/>
      <c r="G10" s="357"/>
      <c r="H10" s="358"/>
      <c r="I10" s="359"/>
      <c r="J10" s="359"/>
      <c r="K10" s="359"/>
      <c r="L10" s="359"/>
      <c r="M10" s="360"/>
      <c r="N10" s="358"/>
      <c r="O10" s="359"/>
      <c r="P10" s="359"/>
      <c r="Q10" s="359"/>
      <c r="R10" s="359"/>
      <c r="S10" s="360"/>
      <c r="T10" s="358"/>
      <c r="U10" s="359"/>
      <c r="V10" s="359"/>
      <c r="W10" s="359"/>
      <c r="X10" s="359"/>
      <c r="Y10" s="360"/>
      <c r="Z10" s="358"/>
      <c r="AA10" s="359"/>
      <c r="AB10" s="359"/>
      <c r="AC10" s="359"/>
      <c r="AD10" s="359"/>
      <c r="AE10" s="360"/>
      <c r="AF10" s="358"/>
      <c r="AG10" s="359"/>
      <c r="AH10" s="359"/>
      <c r="AI10" s="359"/>
      <c r="AJ10" s="359"/>
      <c r="AK10" s="360"/>
      <c r="AL10" s="358"/>
      <c r="AM10" s="359"/>
      <c r="AN10" s="359"/>
      <c r="AO10" s="359"/>
      <c r="AP10" s="359"/>
      <c r="AQ10" s="360"/>
      <c r="AR10" s="351"/>
      <c r="AS10" s="352"/>
      <c r="AT10" s="352"/>
      <c r="AU10" s="353"/>
      <c r="AV10" s="353"/>
      <c r="AW10" s="353"/>
      <c r="AX10" s="353"/>
      <c r="AY10" s="354"/>
    </row>
    <row r="11" spans="1:51" ht="21" customHeight="1">
      <c r="A11" s="309" t="s">
        <v>371</v>
      </c>
      <c r="B11" s="310"/>
      <c r="C11" s="311"/>
      <c r="D11" s="345">
        <f>D7-D9</f>
        <v>3</v>
      </c>
      <c r="E11" s="346"/>
      <c r="F11" s="346"/>
      <c r="G11" s="347"/>
      <c r="H11" s="348">
        <f>H7-H9</f>
        <v>0</v>
      </c>
      <c r="I11" s="349"/>
      <c r="J11" s="349"/>
      <c r="K11" s="349"/>
      <c r="L11" s="349"/>
      <c r="M11" s="350"/>
      <c r="N11" s="348">
        <f>N7-N9</f>
        <v>2174</v>
      </c>
      <c r="O11" s="349"/>
      <c r="P11" s="349"/>
      <c r="Q11" s="349"/>
      <c r="R11" s="349"/>
      <c r="S11" s="350"/>
      <c r="T11" s="348">
        <f>T7-T9</f>
        <v>-822</v>
      </c>
      <c r="U11" s="349"/>
      <c r="V11" s="349"/>
      <c r="W11" s="349"/>
      <c r="X11" s="349"/>
      <c r="Y11" s="350"/>
      <c r="Z11" s="348">
        <f>Z7-Z9</f>
        <v>1352</v>
      </c>
      <c r="AA11" s="349"/>
      <c r="AB11" s="349"/>
      <c r="AC11" s="349"/>
      <c r="AD11" s="349"/>
      <c r="AE11" s="350"/>
      <c r="AF11" s="348">
        <f>AF7-AF9</f>
        <v>2584</v>
      </c>
      <c r="AG11" s="349"/>
      <c r="AH11" s="349"/>
      <c r="AI11" s="349"/>
      <c r="AJ11" s="349"/>
      <c r="AK11" s="350"/>
      <c r="AL11" s="348">
        <f>AL7-AL9</f>
        <v>3936</v>
      </c>
      <c r="AM11" s="349"/>
      <c r="AN11" s="349"/>
      <c r="AO11" s="349"/>
      <c r="AP11" s="349"/>
      <c r="AQ11" s="350"/>
      <c r="AR11" s="351"/>
      <c r="AS11" s="352"/>
      <c r="AT11" s="352"/>
      <c r="AU11" s="353"/>
      <c r="AV11" s="353"/>
      <c r="AW11" s="353"/>
      <c r="AX11" s="353"/>
      <c r="AY11" s="354"/>
    </row>
    <row r="12" spans="1:51" ht="21" customHeight="1">
      <c r="A12" s="317"/>
      <c r="B12" s="318"/>
      <c r="C12" s="319"/>
      <c r="D12" s="355"/>
      <c r="E12" s="356"/>
      <c r="F12" s="356"/>
      <c r="G12" s="357"/>
      <c r="H12" s="358"/>
      <c r="I12" s="359"/>
      <c r="J12" s="359"/>
      <c r="K12" s="359"/>
      <c r="L12" s="359"/>
      <c r="M12" s="360"/>
      <c r="N12" s="358"/>
      <c r="O12" s="359"/>
      <c r="P12" s="359"/>
      <c r="Q12" s="359"/>
      <c r="R12" s="359"/>
      <c r="S12" s="360"/>
      <c r="T12" s="358"/>
      <c r="U12" s="359"/>
      <c r="V12" s="359"/>
      <c r="W12" s="359"/>
      <c r="X12" s="359"/>
      <c r="Y12" s="360"/>
      <c r="Z12" s="358"/>
      <c r="AA12" s="359"/>
      <c r="AB12" s="359"/>
      <c r="AC12" s="359"/>
      <c r="AD12" s="359"/>
      <c r="AE12" s="360"/>
      <c r="AF12" s="358"/>
      <c r="AG12" s="359"/>
      <c r="AH12" s="359"/>
      <c r="AI12" s="359"/>
      <c r="AJ12" s="359"/>
      <c r="AK12" s="360"/>
      <c r="AL12" s="358"/>
      <c r="AM12" s="359"/>
      <c r="AN12" s="359"/>
      <c r="AO12" s="359"/>
      <c r="AP12" s="359"/>
      <c r="AQ12" s="360"/>
      <c r="AR12" s="351"/>
      <c r="AS12" s="352"/>
      <c r="AT12" s="352"/>
      <c r="AU12" s="353"/>
      <c r="AV12" s="353"/>
      <c r="AW12" s="353"/>
      <c r="AX12" s="353"/>
      <c r="AY12" s="354"/>
    </row>
    <row r="13" spans="1:51" ht="21" customHeight="1"/>
    <row r="14" spans="1:51" ht="21" customHeight="1">
      <c r="AT14" s="340" t="s">
        <v>62</v>
      </c>
    </row>
    <row r="15" spans="1:51" ht="21" customHeight="1">
      <c r="A15" s="341" t="s">
        <v>372</v>
      </c>
      <c r="B15" s="361"/>
      <c r="C15" s="362"/>
      <c r="D15" s="309" t="s">
        <v>362</v>
      </c>
      <c r="E15" s="310"/>
      <c r="F15" s="311"/>
      <c r="G15" s="309" t="s">
        <v>373</v>
      </c>
      <c r="H15" s="310"/>
      <c r="I15" s="310"/>
      <c r="J15" s="311"/>
      <c r="K15" s="309" t="s">
        <v>374</v>
      </c>
      <c r="L15" s="310"/>
      <c r="M15" s="310"/>
      <c r="N15" s="311"/>
      <c r="O15" s="309" t="s">
        <v>375</v>
      </c>
      <c r="P15" s="310"/>
      <c r="Q15" s="310"/>
      <c r="R15" s="311"/>
      <c r="S15" s="309" t="s">
        <v>376</v>
      </c>
      <c r="T15" s="310"/>
      <c r="U15" s="310"/>
      <c r="V15" s="311"/>
      <c r="W15" s="341" t="s">
        <v>377</v>
      </c>
      <c r="X15" s="310"/>
      <c r="Y15" s="310"/>
      <c r="Z15" s="311"/>
      <c r="AA15" s="341" t="s">
        <v>378</v>
      </c>
      <c r="AB15" s="310"/>
      <c r="AC15" s="310"/>
      <c r="AD15" s="311"/>
      <c r="AE15" s="309" t="s">
        <v>379</v>
      </c>
      <c r="AF15" s="310"/>
      <c r="AG15" s="310"/>
      <c r="AH15" s="311"/>
      <c r="AI15" s="309" t="s">
        <v>380</v>
      </c>
      <c r="AJ15" s="310"/>
      <c r="AK15" s="310"/>
      <c r="AL15" s="311"/>
      <c r="AM15" s="309" t="s">
        <v>381</v>
      </c>
      <c r="AN15" s="310"/>
      <c r="AO15" s="310"/>
      <c r="AP15" s="311"/>
      <c r="AQ15" s="309" t="s">
        <v>382</v>
      </c>
      <c r="AR15" s="310"/>
      <c r="AS15" s="310"/>
      <c r="AT15" s="311"/>
      <c r="AU15" s="314"/>
      <c r="AV15" s="315"/>
      <c r="AW15" s="315"/>
      <c r="AX15" s="315"/>
      <c r="AY15" s="315"/>
    </row>
    <row r="16" spans="1:51" ht="21" customHeight="1">
      <c r="A16" s="363"/>
      <c r="B16" s="364"/>
      <c r="C16" s="365"/>
      <c r="D16" s="317"/>
      <c r="E16" s="318"/>
      <c r="F16" s="319"/>
      <c r="G16" s="317"/>
      <c r="H16" s="318"/>
      <c r="I16" s="318"/>
      <c r="J16" s="319"/>
      <c r="K16" s="317"/>
      <c r="L16" s="318"/>
      <c r="M16" s="318"/>
      <c r="N16" s="319"/>
      <c r="O16" s="317"/>
      <c r="P16" s="318"/>
      <c r="Q16" s="318"/>
      <c r="R16" s="319"/>
      <c r="S16" s="317"/>
      <c r="T16" s="318"/>
      <c r="U16" s="318"/>
      <c r="V16" s="319"/>
      <c r="W16" s="317"/>
      <c r="X16" s="318"/>
      <c r="Y16" s="318"/>
      <c r="Z16" s="319"/>
      <c r="AA16" s="317"/>
      <c r="AB16" s="318"/>
      <c r="AC16" s="318"/>
      <c r="AD16" s="319"/>
      <c r="AE16" s="317"/>
      <c r="AF16" s="318"/>
      <c r="AG16" s="318"/>
      <c r="AH16" s="319"/>
      <c r="AI16" s="317"/>
      <c r="AJ16" s="318"/>
      <c r="AK16" s="318"/>
      <c r="AL16" s="319"/>
      <c r="AM16" s="317"/>
      <c r="AN16" s="318"/>
      <c r="AO16" s="318"/>
      <c r="AP16" s="319"/>
      <c r="AQ16" s="317"/>
      <c r="AR16" s="318"/>
      <c r="AS16" s="318"/>
      <c r="AT16" s="319"/>
      <c r="AU16" s="314"/>
      <c r="AV16" s="315"/>
      <c r="AW16" s="315"/>
      <c r="AX16" s="315"/>
      <c r="AY16" s="315"/>
    </row>
    <row r="17" spans="1:55" ht="21" customHeight="1">
      <c r="A17" s="363"/>
      <c r="B17" s="364"/>
      <c r="C17" s="365"/>
      <c r="D17" s="309" t="s">
        <v>383</v>
      </c>
      <c r="E17" s="310"/>
      <c r="F17" s="311"/>
      <c r="G17" s="366">
        <f>SUM(G38,G60)</f>
        <v>20734</v>
      </c>
      <c r="H17" s="367"/>
      <c r="I17" s="367"/>
      <c r="J17" s="368"/>
      <c r="K17" s="366">
        <f t="shared" ref="K17" si="0">SUM(K38,K60)</f>
        <v>7111</v>
      </c>
      <c r="L17" s="367"/>
      <c r="M17" s="367"/>
      <c r="N17" s="368"/>
      <c r="O17" s="366">
        <f t="shared" ref="O17" si="1">SUM(O38,O60)</f>
        <v>14089</v>
      </c>
      <c r="P17" s="367"/>
      <c r="Q17" s="367"/>
      <c r="R17" s="368"/>
      <c r="S17" s="366">
        <f t="shared" ref="S17" si="2">SUM(S38,S60)</f>
        <v>14904</v>
      </c>
      <c r="T17" s="367"/>
      <c r="U17" s="367"/>
      <c r="V17" s="368"/>
      <c r="W17" s="366">
        <f t="shared" ref="W17" si="3">SUM(W38,W60)</f>
        <v>25000</v>
      </c>
      <c r="X17" s="367"/>
      <c r="Y17" s="367"/>
      <c r="Z17" s="368"/>
      <c r="AA17" s="366">
        <f t="shared" ref="AA17" si="4">SUM(AA38,AA60)</f>
        <v>0</v>
      </c>
      <c r="AB17" s="367"/>
      <c r="AC17" s="367"/>
      <c r="AD17" s="368"/>
      <c r="AE17" s="366">
        <f t="shared" ref="AE17" si="5">SUM(AE38,AE60)</f>
        <v>2750</v>
      </c>
      <c r="AF17" s="367"/>
      <c r="AG17" s="367"/>
      <c r="AH17" s="368"/>
      <c r="AI17" s="366">
        <f>SUM(AI38,AI60)</f>
        <v>249114</v>
      </c>
      <c r="AJ17" s="367"/>
      <c r="AK17" s="367"/>
      <c r="AL17" s="368"/>
      <c r="AM17" s="366">
        <f>SUM(AM38,AM60)</f>
        <v>209369</v>
      </c>
      <c r="AN17" s="367"/>
      <c r="AO17" s="367"/>
      <c r="AP17" s="368"/>
      <c r="AQ17" s="366">
        <f t="shared" ref="AQ17" si="6">SUM(AQ38,AQ60)</f>
        <v>17955</v>
      </c>
      <c r="AR17" s="367"/>
      <c r="AS17" s="367"/>
      <c r="AT17" s="368"/>
      <c r="AU17" s="369"/>
      <c r="AV17" s="370"/>
      <c r="AW17" s="370"/>
      <c r="AX17" s="370"/>
      <c r="AY17" s="371"/>
      <c r="AZ17" s="372" t="str">
        <f>IF(T7=G17+K17+O17+S17+W17+AA17+AE17+AI17+AM17+AQ17,"OK","×")</f>
        <v>OK</v>
      </c>
      <c r="BA17" s="373"/>
      <c r="BB17" s="373"/>
      <c r="BC17" s="373"/>
    </row>
    <row r="18" spans="1:55" ht="21" customHeight="1">
      <c r="A18" s="363"/>
      <c r="B18" s="364"/>
      <c r="C18" s="365"/>
      <c r="D18" s="317"/>
      <c r="E18" s="318"/>
      <c r="F18" s="319"/>
      <c r="G18" s="374"/>
      <c r="H18" s="375"/>
      <c r="I18" s="375"/>
      <c r="J18" s="376"/>
      <c r="K18" s="374"/>
      <c r="L18" s="375"/>
      <c r="M18" s="375"/>
      <c r="N18" s="376"/>
      <c r="O18" s="374"/>
      <c r="P18" s="375"/>
      <c r="Q18" s="375"/>
      <c r="R18" s="376"/>
      <c r="S18" s="374"/>
      <c r="T18" s="375"/>
      <c r="U18" s="375"/>
      <c r="V18" s="376"/>
      <c r="W18" s="374"/>
      <c r="X18" s="375"/>
      <c r="Y18" s="375"/>
      <c r="Z18" s="376"/>
      <c r="AA18" s="374"/>
      <c r="AB18" s="375"/>
      <c r="AC18" s="375"/>
      <c r="AD18" s="376"/>
      <c r="AE18" s="374"/>
      <c r="AF18" s="375"/>
      <c r="AG18" s="375"/>
      <c r="AH18" s="376"/>
      <c r="AI18" s="374"/>
      <c r="AJ18" s="375"/>
      <c r="AK18" s="375"/>
      <c r="AL18" s="376"/>
      <c r="AM18" s="374"/>
      <c r="AN18" s="375"/>
      <c r="AO18" s="375"/>
      <c r="AP18" s="376"/>
      <c r="AQ18" s="374"/>
      <c r="AR18" s="375"/>
      <c r="AS18" s="375"/>
      <c r="AT18" s="376"/>
      <c r="AU18" s="369"/>
      <c r="AV18" s="370"/>
      <c r="AW18" s="370"/>
      <c r="AX18" s="370"/>
      <c r="AY18" s="371"/>
      <c r="AZ18" s="372"/>
      <c r="BA18" s="373"/>
      <c r="BB18" s="373"/>
      <c r="BC18" s="373"/>
    </row>
    <row r="19" spans="1:55" ht="21" customHeight="1">
      <c r="A19" s="377"/>
      <c r="B19" s="378"/>
      <c r="C19" s="379"/>
      <c r="D19" s="309" t="s">
        <v>384</v>
      </c>
      <c r="E19" s="310"/>
      <c r="F19" s="311"/>
      <c r="G19" s="366">
        <f>SUM(G40,G62)</f>
        <v>20642</v>
      </c>
      <c r="H19" s="367"/>
      <c r="I19" s="367"/>
      <c r="J19" s="368"/>
      <c r="K19" s="366">
        <f t="shared" ref="K19" si="7">SUM(K40,K62)</f>
        <v>7111</v>
      </c>
      <c r="L19" s="367"/>
      <c r="M19" s="367"/>
      <c r="N19" s="368"/>
      <c r="O19" s="366">
        <f t="shared" ref="O19" si="8">SUM(O40,O62)</f>
        <v>13744</v>
      </c>
      <c r="P19" s="367"/>
      <c r="Q19" s="367"/>
      <c r="R19" s="368"/>
      <c r="S19" s="366">
        <f t="shared" ref="S19" si="9">SUM(S40,S62)</f>
        <v>14904</v>
      </c>
      <c r="T19" s="367"/>
      <c r="U19" s="367"/>
      <c r="V19" s="368"/>
      <c r="W19" s="366">
        <f t="shared" ref="W19" si="10">SUM(W40,W62)</f>
        <v>25000</v>
      </c>
      <c r="X19" s="367"/>
      <c r="Y19" s="367"/>
      <c r="Z19" s="368"/>
      <c r="AA19" s="366">
        <f t="shared" ref="AA19" si="11">SUM(AA40,AA62)</f>
        <v>0</v>
      </c>
      <c r="AB19" s="367"/>
      <c r="AC19" s="367"/>
      <c r="AD19" s="368"/>
      <c r="AE19" s="366">
        <f t="shared" ref="AE19" si="12">SUM(AE40,AE62)</f>
        <v>2750</v>
      </c>
      <c r="AF19" s="367"/>
      <c r="AG19" s="367"/>
      <c r="AH19" s="368"/>
      <c r="AI19" s="366">
        <f t="shared" ref="AI19" si="13">SUM(AI40,AI62)</f>
        <v>249860</v>
      </c>
      <c r="AJ19" s="367"/>
      <c r="AK19" s="367"/>
      <c r="AL19" s="368"/>
      <c r="AM19" s="366">
        <f t="shared" ref="AM19" si="14">SUM(AM40,AM62)</f>
        <v>209987</v>
      </c>
      <c r="AN19" s="367"/>
      <c r="AO19" s="367"/>
      <c r="AP19" s="368"/>
      <c r="AQ19" s="366">
        <f t="shared" ref="AQ19" si="15">SUM(AQ40,AQ62)</f>
        <v>17850</v>
      </c>
      <c r="AR19" s="367"/>
      <c r="AS19" s="367"/>
      <c r="AT19" s="368"/>
      <c r="AU19" s="369"/>
      <c r="AV19" s="370"/>
      <c r="AW19" s="370"/>
      <c r="AX19" s="370"/>
      <c r="AY19" s="371"/>
      <c r="AZ19" s="372" t="str">
        <f>IF(T9=G19+K19+O19+S19+W19+AA19+AE19+AI19+AM19+AQ19,"OK","×")</f>
        <v>OK</v>
      </c>
      <c r="BA19" s="373"/>
      <c r="BB19" s="373"/>
      <c r="BC19" s="373"/>
    </row>
    <row r="20" spans="1:55" ht="21" customHeight="1">
      <c r="A20" s="377"/>
      <c r="B20" s="378"/>
      <c r="C20" s="379"/>
      <c r="D20" s="317"/>
      <c r="E20" s="318"/>
      <c r="F20" s="319"/>
      <c r="G20" s="374"/>
      <c r="H20" s="375"/>
      <c r="I20" s="375"/>
      <c r="J20" s="376"/>
      <c r="K20" s="374"/>
      <c r="L20" s="375"/>
      <c r="M20" s="375"/>
      <c r="N20" s="376"/>
      <c r="O20" s="374"/>
      <c r="P20" s="375"/>
      <c r="Q20" s="375"/>
      <c r="R20" s="376"/>
      <c r="S20" s="374"/>
      <c r="T20" s="375"/>
      <c r="U20" s="375"/>
      <c r="V20" s="376"/>
      <c r="W20" s="374"/>
      <c r="X20" s="375"/>
      <c r="Y20" s="375"/>
      <c r="Z20" s="376"/>
      <c r="AA20" s="374"/>
      <c r="AB20" s="375"/>
      <c r="AC20" s="375"/>
      <c r="AD20" s="376"/>
      <c r="AE20" s="374"/>
      <c r="AF20" s="375"/>
      <c r="AG20" s="375"/>
      <c r="AH20" s="376"/>
      <c r="AI20" s="374"/>
      <c r="AJ20" s="375"/>
      <c r="AK20" s="375"/>
      <c r="AL20" s="376"/>
      <c r="AM20" s="374"/>
      <c r="AN20" s="375"/>
      <c r="AO20" s="375"/>
      <c r="AP20" s="376"/>
      <c r="AQ20" s="374"/>
      <c r="AR20" s="375"/>
      <c r="AS20" s="375"/>
      <c r="AT20" s="376"/>
      <c r="AU20" s="369"/>
      <c r="AV20" s="370"/>
      <c r="AW20" s="370"/>
      <c r="AX20" s="370"/>
      <c r="AY20" s="371"/>
      <c r="AZ20" s="372"/>
      <c r="BA20" s="373"/>
      <c r="BB20" s="373"/>
      <c r="BC20" s="373"/>
    </row>
    <row r="21" spans="1:55" ht="21" customHeight="1">
      <c r="A21" s="377"/>
      <c r="B21" s="378"/>
      <c r="C21" s="379"/>
      <c r="D21" s="309" t="s">
        <v>359</v>
      </c>
      <c r="E21" s="310"/>
      <c r="F21" s="311"/>
      <c r="G21" s="366">
        <f>G17-G19</f>
        <v>92</v>
      </c>
      <c r="H21" s="367"/>
      <c r="I21" s="367"/>
      <c r="J21" s="368"/>
      <c r="K21" s="366">
        <f>K17-K19</f>
        <v>0</v>
      </c>
      <c r="L21" s="367"/>
      <c r="M21" s="367"/>
      <c r="N21" s="368"/>
      <c r="O21" s="366">
        <f>O17-O19</f>
        <v>345</v>
      </c>
      <c r="P21" s="367"/>
      <c r="Q21" s="367"/>
      <c r="R21" s="368"/>
      <c r="S21" s="366">
        <f>S17-S19</f>
        <v>0</v>
      </c>
      <c r="T21" s="367"/>
      <c r="U21" s="367"/>
      <c r="V21" s="368"/>
      <c r="W21" s="366">
        <f>W17-W19</f>
        <v>0</v>
      </c>
      <c r="X21" s="367"/>
      <c r="Y21" s="367"/>
      <c r="Z21" s="368"/>
      <c r="AA21" s="366"/>
      <c r="AB21" s="367"/>
      <c r="AC21" s="367"/>
      <c r="AD21" s="368"/>
      <c r="AE21" s="366">
        <f>AE17-AE19</f>
        <v>0</v>
      </c>
      <c r="AF21" s="367"/>
      <c r="AG21" s="367"/>
      <c r="AH21" s="368"/>
      <c r="AI21" s="366">
        <f>AI17-AI19</f>
        <v>-746</v>
      </c>
      <c r="AJ21" s="367"/>
      <c r="AK21" s="367"/>
      <c r="AL21" s="368"/>
      <c r="AM21" s="366">
        <f>AM17-AM19</f>
        <v>-618</v>
      </c>
      <c r="AN21" s="367"/>
      <c r="AO21" s="367"/>
      <c r="AP21" s="368"/>
      <c r="AQ21" s="366">
        <f>AQ17-AQ19</f>
        <v>105</v>
      </c>
      <c r="AR21" s="367"/>
      <c r="AS21" s="367"/>
      <c r="AT21" s="368"/>
      <c r="AU21" s="369"/>
      <c r="AV21" s="370"/>
      <c r="AW21" s="370"/>
      <c r="AX21" s="370"/>
      <c r="AY21" s="371"/>
      <c r="AZ21" s="369"/>
      <c r="BA21" s="370"/>
      <c r="BB21" s="370"/>
      <c r="BC21" s="370"/>
    </row>
    <row r="22" spans="1:55" ht="21" customHeight="1">
      <c r="A22" s="380"/>
      <c r="B22" s="381"/>
      <c r="C22" s="382"/>
      <c r="D22" s="317"/>
      <c r="E22" s="318"/>
      <c r="F22" s="319"/>
      <c r="G22" s="374"/>
      <c r="H22" s="375"/>
      <c r="I22" s="375"/>
      <c r="J22" s="376"/>
      <c r="K22" s="374"/>
      <c r="L22" s="375"/>
      <c r="M22" s="375"/>
      <c r="N22" s="376"/>
      <c r="O22" s="374"/>
      <c r="P22" s="375"/>
      <c r="Q22" s="375"/>
      <c r="R22" s="376"/>
      <c r="S22" s="374"/>
      <c r="T22" s="375"/>
      <c r="U22" s="375"/>
      <c r="V22" s="376"/>
      <c r="W22" s="374"/>
      <c r="X22" s="375"/>
      <c r="Y22" s="375"/>
      <c r="Z22" s="376"/>
      <c r="AA22" s="374"/>
      <c r="AB22" s="375"/>
      <c r="AC22" s="375"/>
      <c r="AD22" s="376"/>
      <c r="AE22" s="374"/>
      <c r="AF22" s="375"/>
      <c r="AG22" s="375"/>
      <c r="AH22" s="376"/>
      <c r="AI22" s="374"/>
      <c r="AJ22" s="375"/>
      <c r="AK22" s="375"/>
      <c r="AL22" s="376"/>
      <c r="AM22" s="374"/>
      <c r="AN22" s="375"/>
      <c r="AO22" s="375"/>
      <c r="AP22" s="376"/>
      <c r="AQ22" s="374"/>
      <c r="AR22" s="375"/>
      <c r="AS22" s="375"/>
      <c r="AT22" s="376"/>
      <c r="AU22" s="369"/>
      <c r="AV22" s="370"/>
      <c r="AW22" s="370"/>
      <c r="AX22" s="370"/>
      <c r="AY22" s="371"/>
      <c r="AZ22" s="369"/>
      <c r="BA22" s="370"/>
      <c r="BB22" s="370"/>
      <c r="BC22" s="370"/>
    </row>
    <row r="23" spans="1:55" s="383" customFormat="1" ht="22.5" customHeight="1">
      <c r="A23" s="294" t="s">
        <v>385</v>
      </c>
      <c r="AY23" s="384" t="s">
        <v>62</v>
      </c>
    </row>
    <row r="24" spans="1:55" ht="9.75" customHeight="1">
      <c r="A24" s="309" t="s">
        <v>362</v>
      </c>
      <c r="B24" s="310"/>
      <c r="C24" s="311"/>
      <c r="D24" s="341" t="s">
        <v>363</v>
      </c>
      <c r="E24" s="310"/>
      <c r="F24" s="310"/>
      <c r="G24" s="311"/>
      <c r="H24" s="309" t="s">
        <v>364</v>
      </c>
      <c r="I24" s="310"/>
      <c r="J24" s="310"/>
      <c r="K24" s="310"/>
      <c r="L24" s="310"/>
      <c r="M24" s="310"/>
      <c r="N24" s="310"/>
      <c r="O24" s="310"/>
      <c r="P24" s="310"/>
      <c r="Q24" s="310"/>
      <c r="R24" s="310"/>
      <c r="S24" s="310"/>
      <c r="T24" s="310"/>
      <c r="U24" s="310"/>
      <c r="V24" s="310"/>
      <c r="W24" s="310"/>
      <c r="X24" s="310"/>
      <c r="Y24" s="310"/>
      <c r="Z24" s="310"/>
      <c r="AA24" s="310"/>
      <c r="AB24" s="310"/>
      <c r="AC24" s="310"/>
      <c r="AD24" s="310"/>
      <c r="AE24" s="311"/>
      <c r="AF24" s="309" t="s">
        <v>365</v>
      </c>
      <c r="AG24" s="310"/>
      <c r="AH24" s="310"/>
      <c r="AI24" s="310"/>
      <c r="AJ24" s="310"/>
      <c r="AK24" s="311"/>
      <c r="AL24" s="309" t="s">
        <v>366</v>
      </c>
      <c r="AM24" s="310"/>
      <c r="AN24" s="310"/>
      <c r="AO24" s="310"/>
      <c r="AP24" s="310"/>
      <c r="AQ24" s="311"/>
      <c r="AR24" s="306" t="s">
        <v>367</v>
      </c>
      <c r="AS24" s="342"/>
      <c r="AT24" s="342"/>
      <c r="AU24" s="343"/>
      <c r="AV24" s="343"/>
      <c r="AW24" s="343"/>
      <c r="AX24" s="343"/>
      <c r="AY24" s="344"/>
    </row>
    <row r="25" spans="1:55" ht="9.75" customHeight="1">
      <c r="A25" s="314"/>
      <c r="B25" s="315"/>
      <c r="C25" s="316"/>
      <c r="D25" s="314"/>
      <c r="E25" s="315"/>
      <c r="F25" s="315"/>
      <c r="G25" s="316"/>
      <c r="H25" s="317"/>
      <c r="I25" s="318"/>
      <c r="J25" s="318"/>
      <c r="K25" s="318"/>
      <c r="L25" s="318"/>
      <c r="M25" s="318"/>
      <c r="N25" s="318"/>
      <c r="O25" s="318"/>
      <c r="P25" s="318"/>
      <c r="Q25" s="318"/>
      <c r="R25" s="318"/>
      <c r="S25" s="318"/>
      <c r="T25" s="318"/>
      <c r="U25" s="318"/>
      <c r="V25" s="318"/>
      <c r="W25" s="318"/>
      <c r="X25" s="318"/>
      <c r="Y25" s="318"/>
      <c r="Z25" s="318"/>
      <c r="AA25" s="318"/>
      <c r="AB25" s="318"/>
      <c r="AC25" s="318"/>
      <c r="AD25" s="318"/>
      <c r="AE25" s="319"/>
      <c r="AF25" s="314"/>
      <c r="AG25" s="315"/>
      <c r="AH25" s="315"/>
      <c r="AI25" s="315"/>
      <c r="AJ25" s="315"/>
      <c r="AK25" s="316"/>
      <c r="AL25" s="314"/>
      <c r="AM25" s="315"/>
      <c r="AN25" s="315"/>
      <c r="AO25" s="315"/>
      <c r="AP25" s="315"/>
      <c r="AQ25" s="316"/>
      <c r="AR25" s="306"/>
      <c r="AS25" s="342"/>
      <c r="AT25" s="342"/>
      <c r="AU25" s="343"/>
      <c r="AV25" s="343"/>
      <c r="AW25" s="343"/>
      <c r="AX25" s="343"/>
      <c r="AY25" s="344"/>
    </row>
    <row r="26" spans="1:55" ht="9.75" customHeight="1">
      <c r="A26" s="314"/>
      <c r="B26" s="315"/>
      <c r="C26" s="316"/>
      <c r="D26" s="314"/>
      <c r="E26" s="315"/>
      <c r="F26" s="315"/>
      <c r="G26" s="316"/>
      <c r="H26" s="309" t="s">
        <v>369</v>
      </c>
      <c r="I26" s="310"/>
      <c r="J26" s="310"/>
      <c r="K26" s="310"/>
      <c r="L26" s="310"/>
      <c r="M26" s="310"/>
      <c r="N26" s="310"/>
      <c r="O26" s="311"/>
      <c r="P26" s="309" t="s">
        <v>370</v>
      </c>
      <c r="Q26" s="310"/>
      <c r="R26" s="310"/>
      <c r="S26" s="310"/>
      <c r="T26" s="310"/>
      <c r="U26" s="310"/>
      <c r="V26" s="310"/>
      <c r="W26" s="311"/>
      <c r="X26" s="309" t="s">
        <v>352</v>
      </c>
      <c r="Y26" s="310"/>
      <c r="Z26" s="310"/>
      <c r="AA26" s="310"/>
      <c r="AB26" s="310"/>
      <c r="AC26" s="310"/>
      <c r="AD26" s="310"/>
      <c r="AE26" s="311"/>
      <c r="AF26" s="314"/>
      <c r="AG26" s="315"/>
      <c r="AH26" s="315"/>
      <c r="AI26" s="315"/>
      <c r="AJ26" s="315"/>
      <c r="AK26" s="316"/>
      <c r="AL26" s="314"/>
      <c r="AM26" s="315"/>
      <c r="AN26" s="315"/>
      <c r="AO26" s="315"/>
      <c r="AP26" s="315"/>
      <c r="AQ26" s="316"/>
      <c r="AR26" s="306"/>
      <c r="AS26" s="342"/>
      <c r="AT26" s="342"/>
      <c r="AU26" s="343"/>
      <c r="AV26" s="343"/>
      <c r="AW26" s="343"/>
      <c r="AX26" s="343"/>
      <c r="AY26" s="344"/>
    </row>
    <row r="27" spans="1:55" ht="9.75" customHeight="1">
      <c r="A27" s="317"/>
      <c r="B27" s="318"/>
      <c r="C27" s="319"/>
      <c r="D27" s="317"/>
      <c r="E27" s="318"/>
      <c r="F27" s="318"/>
      <c r="G27" s="319"/>
      <c r="H27" s="317"/>
      <c r="I27" s="318"/>
      <c r="J27" s="318"/>
      <c r="K27" s="318"/>
      <c r="L27" s="318"/>
      <c r="M27" s="318"/>
      <c r="N27" s="318"/>
      <c r="O27" s="319"/>
      <c r="P27" s="317"/>
      <c r="Q27" s="318"/>
      <c r="R27" s="318"/>
      <c r="S27" s="318"/>
      <c r="T27" s="318"/>
      <c r="U27" s="318"/>
      <c r="V27" s="318"/>
      <c r="W27" s="319"/>
      <c r="X27" s="317"/>
      <c r="Y27" s="318"/>
      <c r="Z27" s="318"/>
      <c r="AA27" s="318"/>
      <c r="AB27" s="318"/>
      <c r="AC27" s="318"/>
      <c r="AD27" s="318"/>
      <c r="AE27" s="319"/>
      <c r="AF27" s="317"/>
      <c r="AG27" s="318"/>
      <c r="AH27" s="318"/>
      <c r="AI27" s="318"/>
      <c r="AJ27" s="318"/>
      <c r="AK27" s="319"/>
      <c r="AL27" s="317"/>
      <c r="AM27" s="318"/>
      <c r="AN27" s="318"/>
      <c r="AO27" s="318"/>
      <c r="AP27" s="318"/>
      <c r="AQ27" s="319"/>
      <c r="AR27" s="306"/>
      <c r="AS27" s="342"/>
      <c r="AT27" s="342"/>
      <c r="AU27" s="343"/>
      <c r="AV27" s="343"/>
      <c r="AW27" s="343"/>
      <c r="AX27" s="343"/>
      <c r="AY27" s="344"/>
    </row>
    <row r="28" spans="1:55" ht="9.75" customHeight="1">
      <c r="A28" s="309" t="s">
        <v>74</v>
      </c>
      <c r="B28" s="310"/>
      <c r="C28" s="311"/>
      <c r="D28" s="345">
        <v>227</v>
      </c>
      <c r="E28" s="346"/>
      <c r="F28" s="346"/>
      <c r="G28" s="347"/>
      <c r="H28" s="348">
        <v>830903</v>
      </c>
      <c r="I28" s="349"/>
      <c r="J28" s="349"/>
      <c r="K28" s="349"/>
      <c r="L28" s="349"/>
      <c r="M28" s="349"/>
      <c r="N28" s="349"/>
      <c r="O28" s="350"/>
      <c r="P28" s="348">
        <v>447332</v>
      </c>
      <c r="Q28" s="349"/>
      <c r="R28" s="349"/>
      <c r="S28" s="349"/>
      <c r="T28" s="349"/>
      <c r="U28" s="349"/>
      <c r="V28" s="349"/>
      <c r="W28" s="350"/>
      <c r="X28" s="348">
        <f>+H28+P28</f>
        <v>1278235</v>
      </c>
      <c r="Y28" s="349"/>
      <c r="Z28" s="349"/>
      <c r="AA28" s="349"/>
      <c r="AB28" s="349"/>
      <c r="AC28" s="349"/>
      <c r="AD28" s="349"/>
      <c r="AE28" s="350"/>
      <c r="AF28" s="348">
        <v>269599</v>
      </c>
      <c r="AG28" s="349"/>
      <c r="AH28" s="349"/>
      <c r="AI28" s="349"/>
      <c r="AJ28" s="349"/>
      <c r="AK28" s="350"/>
      <c r="AL28" s="348">
        <f>X28+AF28</f>
        <v>1547834</v>
      </c>
      <c r="AM28" s="349"/>
      <c r="AN28" s="349"/>
      <c r="AO28" s="349"/>
      <c r="AP28" s="349"/>
      <c r="AQ28" s="350"/>
      <c r="AR28" s="351"/>
      <c r="AS28" s="352"/>
      <c r="AT28" s="352"/>
      <c r="AU28" s="353"/>
      <c r="AV28" s="353"/>
      <c r="AW28" s="353"/>
      <c r="AX28" s="353"/>
      <c r="AY28" s="354"/>
    </row>
    <row r="29" spans="1:55" ht="9.75" customHeight="1">
      <c r="A29" s="317"/>
      <c r="B29" s="318"/>
      <c r="C29" s="319"/>
      <c r="D29" s="355"/>
      <c r="E29" s="356"/>
      <c r="F29" s="356"/>
      <c r="G29" s="357"/>
      <c r="H29" s="358"/>
      <c r="I29" s="359"/>
      <c r="J29" s="359"/>
      <c r="K29" s="359"/>
      <c r="L29" s="359"/>
      <c r="M29" s="359"/>
      <c r="N29" s="359"/>
      <c r="O29" s="360"/>
      <c r="P29" s="358"/>
      <c r="Q29" s="359"/>
      <c r="R29" s="359"/>
      <c r="S29" s="359"/>
      <c r="T29" s="359"/>
      <c r="U29" s="359"/>
      <c r="V29" s="359"/>
      <c r="W29" s="360"/>
      <c r="X29" s="358"/>
      <c r="Y29" s="359"/>
      <c r="Z29" s="359"/>
      <c r="AA29" s="359"/>
      <c r="AB29" s="359"/>
      <c r="AC29" s="359"/>
      <c r="AD29" s="359"/>
      <c r="AE29" s="360"/>
      <c r="AF29" s="358"/>
      <c r="AG29" s="359"/>
      <c r="AH29" s="359"/>
      <c r="AI29" s="359"/>
      <c r="AJ29" s="359"/>
      <c r="AK29" s="360"/>
      <c r="AL29" s="358"/>
      <c r="AM29" s="359"/>
      <c r="AN29" s="359"/>
      <c r="AO29" s="359"/>
      <c r="AP29" s="359"/>
      <c r="AQ29" s="360"/>
      <c r="AR29" s="351"/>
      <c r="AS29" s="352"/>
      <c r="AT29" s="352"/>
      <c r="AU29" s="353"/>
      <c r="AV29" s="353"/>
      <c r="AW29" s="353"/>
      <c r="AX29" s="353"/>
      <c r="AY29" s="354"/>
    </row>
    <row r="30" spans="1:55" ht="9.75" customHeight="1">
      <c r="A30" s="309" t="s">
        <v>358</v>
      </c>
      <c r="B30" s="310"/>
      <c r="C30" s="311"/>
      <c r="D30" s="345">
        <v>224</v>
      </c>
      <c r="E30" s="346"/>
      <c r="F30" s="346"/>
      <c r="G30" s="347"/>
      <c r="H30" s="348">
        <v>828729</v>
      </c>
      <c r="I30" s="349"/>
      <c r="J30" s="349"/>
      <c r="K30" s="349"/>
      <c r="L30" s="349"/>
      <c r="M30" s="349"/>
      <c r="N30" s="349"/>
      <c r="O30" s="350"/>
      <c r="P30" s="348">
        <v>448154</v>
      </c>
      <c r="Q30" s="349"/>
      <c r="R30" s="349"/>
      <c r="S30" s="349"/>
      <c r="T30" s="349"/>
      <c r="U30" s="349"/>
      <c r="V30" s="349"/>
      <c r="W30" s="350"/>
      <c r="X30" s="348">
        <f>+H30+P30</f>
        <v>1276883</v>
      </c>
      <c r="Y30" s="349"/>
      <c r="Z30" s="349"/>
      <c r="AA30" s="349"/>
      <c r="AB30" s="349"/>
      <c r="AC30" s="349"/>
      <c r="AD30" s="349"/>
      <c r="AE30" s="350"/>
      <c r="AF30" s="348">
        <v>267015</v>
      </c>
      <c r="AG30" s="349"/>
      <c r="AH30" s="349"/>
      <c r="AI30" s="349"/>
      <c r="AJ30" s="349"/>
      <c r="AK30" s="350"/>
      <c r="AL30" s="348">
        <f>X30+AF30</f>
        <v>1543898</v>
      </c>
      <c r="AM30" s="349"/>
      <c r="AN30" s="349"/>
      <c r="AO30" s="349"/>
      <c r="AP30" s="349"/>
      <c r="AQ30" s="350"/>
      <c r="AR30" s="351"/>
      <c r="AS30" s="352"/>
      <c r="AT30" s="352"/>
      <c r="AU30" s="353"/>
      <c r="AV30" s="353"/>
      <c r="AW30" s="353"/>
      <c r="AX30" s="353"/>
      <c r="AY30" s="354"/>
    </row>
    <row r="31" spans="1:55" ht="9.75" customHeight="1">
      <c r="A31" s="317"/>
      <c r="B31" s="318"/>
      <c r="C31" s="319"/>
      <c r="D31" s="355"/>
      <c r="E31" s="356"/>
      <c r="F31" s="356"/>
      <c r="G31" s="357"/>
      <c r="H31" s="358"/>
      <c r="I31" s="359"/>
      <c r="J31" s="359"/>
      <c r="K31" s="359"/>
      <c r="L31" s="359"/>
      <c r="M31" s="359"/>
      <c r="N31" s="359"/>
      <c r="O31" s="360"/>
      <c r="P31" s="358"/>
      <c r="Q31" s="359"/>
      <c r="R31" s="359"/>
      <c r="S31" s="359"/>
      <c r="T31" s="359"/>
      <c r="U31" s="359"/>
      <c r="V31" s="359"/>
      <c r="W31" s="360"/>
      <c r="X31" s="358"/>
      <c r="Y31" s="359"/>
      <c r="Z31" s="359"/>
      <c r="AA31" s="359"/>
      <c r="AB31" s="359"/>
      <c r="AC31" s="359"/>
      <c r="AD31" s="359"/>
      <c r="AE31" s="360"/>
      <c r="AF31" s="358"/>
      <c r="AG31" s="359"/>
      <c r="AH31" s="359"/>
      <c r="AI31" s="359"/>
      <c r="AJ31" s="359"/>
      <c r="AK31" s="360"/>
      <c r="AL31" s="358"/>
      <c r="AM31" s="359"/>
      <c r="AN31" s="359"/>
      <c r="AO31" s="359"/>
      <c r="AP31" s="359"/>
      <c r="AQ31" s="360"/>
      <c r="AR31" s="351"/>
      <c r="AS31" s="352"/>
      <c r="AT31" s="352"/>
      <c r="AU31" s="353"/>
      <c r="AV31" s="353"/>
      <c r="AW31" s="353"/>
      <c r="AX31" s="353"/>
      <c r="AY31" s="354"/>
    </row>
    <row r="32" spans="1:55" ht="9.75" customHeight="1">
      <c r="A32" s="309" t="s">
        <v>371</v>
      </c>
      <c r="B32" s="310"/>
      <c r="C32" s="311"/>
      <c r="D32" s="345">
        <f>D28-D30</f>
        <v>3</v>
      </c>
      <c r="E32" s="346"/>
      <c r="F32" s="346"/>
      <c r="G32" s="347"/>
      <c r="H32" s="348">
        <f>H28-H30</f>
        <v>2174</v>
      </c>
      <c r="I32" s="349"/>
      <c r="J32" s="349"/>
      <c r="K32" s="349"/>
      <c r="L32" s="349"/>
      <c r="M32" s="349"/>
      <c r="N32" s="349"/>
      <c r="O32" s="350"/>
      <c r="P32" s="348">
        <f>P28-P30</f>
        <v>-822</v>
      </c>
      <c r="Q32" s="349"/>
      <c r="R32" s="349"/>
      <c r="S32" s="349"/>
      <c r="T32" s="349"/>
      <c r="U32" s="349"/>
      <c r="V32" s="349"/>
      <c r="W32" s="350"/>
      <c r="X32" s="348">
        <f>X28-X30</f>
        <v>1352</v>
      </c>
      <c r="Y32" s="349"/>
      <c r="Z32" s="349"/>
      <c r="AA32" s="349"/>
      <c r="AB32" s="349"/>
      <c r="AC32" s="349"/>
      <c r="AD32" s="349"/>
      <c r="AE32" s="350"/>
      <c r="AF32" s="348">
        <f>AF28-AF30</f>
        <v>2584</v>
      </c>
      <c r="AG32" s="349"/>
      <c r="AH32" s="349"/>
      <c r="AI32" s="349"/>
      <c r="AJ32" s="349"/>
      <c r="AK32" s="350"/>
      <c r="AL32" s="348">
        <f>AL28-AL30</f>
        <v>3936</v>
      </c>
      <c r="AM32" s="349"/>
      <c r="AN32" s="349"/>
      <c r="AO32" s="349"/>
      <c r="AP32" s="349"/>
      <c r="AQ32" s="350"/>
      <c r="AR32" s="351"/>
      <c r="AS32" s="352"/>
      <c r="AT32" s="352"/>
      <c r="AU32" s="353"/>
      <c r="AV32" s="353"/>
      <c r="AW32" s="353"/>
      <c r="AX32" s="353"/>
      <c r="AY32" s="354"/>
    </row>
    <row r="33" spans="1:55" ht="9.75" customHeight="1">
      <c r="A33" s="317"/>
      <c r="B33" s="318"/>
      <c r="C33" s="319"/>
      <c r="D33" s="355"/>
      <c r="E33" s="356"/>
      <c r="F33" s="356"/>
      <c r="G33" s="357"/>
      <c r="H33" s="358"/>
      <c r="I33" s="359"/>
      <c r="J33" s="359"/>
      <c r="K33" s="359"/>
      <c r="L33" s="359"/>
      <c r="M33" s="359"/>
      <c r="N33" s="359"/>
      <c r="O33" s="360"/>
      <c r="P33" s="358"/>
      <c r="Q33" s="359"/>
      <c r="R33" s="359"/>
      <c r="S33" s="359"/>
      <c r="T33" s="359"/>
      <c r="U33" s="359"/>
      <c r="V33" s="359"/>
      <c r="W33" s="360"/>
      <c r="X33" s="358"/>
      <c r="Y33" s="359"/>
      <c r="Z33" s="359"/>
      <c r="AA33" s="359"/>
      <c r="AB33" s="359"/>
      <c r="AC33" s="359"/>
      <c r="AD33" s="359"/>
      <c r="AE33" s="360"/>
      <c r="AF33" s="358"/>
      <c r="AG33" s="359"/>
      <c r="AH33" s="359"/>
      <c r="AI33" s="359"/>
      <c r="AJ33" s="359"/>
      <c r="AK33" s="360"/>
      <c r="AL33" s="358"/>
      <c r="AM33" s="359"/>
      <c r="AN33" s="359"/>
      <c r="AO33" s="359"/>
      <c r="AP33" s="359"/>
      <c r="AQ33" s="360"/>
      <c r="AR33" s="351"/>
      <c r="AS33" s="352"/>
      <c r="AT33" s="352"/>
      <c r="AU33" s="353"/>
      <c r="AV33" s="353"/>
      <c r="AW33" s="353"/>
      <c r="AX33" s="353"/>
      <c r="AY33" s="354"/>
    </row>
    <row r="34" spans="1:55" ht="6.75" customHeight="1"/>
    <row r="35" spans="1:55" ht="14.25" customHeight="1">
      <c r="AT35" s="340" t="s">
        <v>62</v>
      </c>
    </row>
    <row r="36" spans="1:55" ht="14.25" customHeight="1">
      <c r="A36" s="341" t="s">
        <v>372</v>
      </c>
      <c r="B36" s="361"/>
      <c r="C36" s="362"/>
      <c r="D36" s="309" t="s">
        <v>362</v>
      </c>
      <c r="E36" s="310"/>
      <c r="F36" s="311"/>
      <c r="G36" s="309" t="s">
        <v>373</v>
      </c>
      <c r="H36" s="310"/>
      <c r="I36" s="310"/>
      <c r="J36" s="311"/>
      <c r="K36" s="309" t="s">
        <v>374</v>
      </c>
      <c r="L36" s="310"/>
      <c r="M36" s="310"/>
      <c r="N36" s="311"/>
      <c r="O36" s="309" t="s">
        <v>375</v>
      </c>
      <c r="P36" s="310"/>
      <c r="Q36" s="310"/>
      <c r="R36" s="311"/>
      <c r="S36" s="309" t="s">
        <v>376</v>
      </c>
      <c r="T36" s="310"/>
      <c r="U36" s="310"/>
      <c r="V36" s="311"/>
      <c r="W36" s="341" t="s">
        <v>377</v>
      </c>
      <c r="X36" s="310"/>
      <c r="Y36" s="310"/>
      <c r="Z36" s="311"/>
      <c r="AA36" s="341" t="s">
        <v>378</v>
      </c>
      <c r="AB36" s="310"/>
      <c r="AC36" s="310"/>
      <c r="AD36" s="311"/>
      <c r="AE36" s="309" t="s">
        <v>379</v>
      </c>
      <c r="AF36" s="310"/>
      <c r="AG36" s="310"/>
      <c r="AH36" s="311"/>
      <c r="AI36" s="309" t="s">
        <v>380</v>
      </c>
      <c r="AJ36" s="310"/>
      <c r="AK36" s="310"/>
      <c r="AL36" s="311"/>
      <c r="AM36" s="309" t="s">
        <v>381</v>
      </c>
      <c r="AN36" s="310"/>
      <c r="AO36" s="310"/>
      <c r="AP36" s="311"/>
      <c r="AQ36" s="309" t="s">
        <v>382</v>
      </c>
      <c r="AR36" s="310"/>
      <c r="AS36" s="310"/>
      <c r="AT36" s="311"/>
      <c r="AU36" s="314"/>
      <c r="AV36" s="315"/>
      <c r="AW36" s="315"/>
      <c r="AX36" s="315"/>
      <c r="AY36" s="315"/>
    </row>
    <row r="37" spans="1:55" ht="14.25" customHeight="1">
      <c r="A37" s="363"/>
      <c r="B37" s="364"/>
      <c r="C37" s="365"/>
      <c r="D37" s="317"/>
      <c r="E37" s="318"/>
      <c r="F37" s="319"/>
      <c r="G37" s="317"/>
      <c r="H37" s="318"/>
      <c r="I37" s="318"/>
      <c r="J37" s="319"/>
      <c r="K37" s="317"/>
      <c r="L37" s="318"/>
      <c r="M37" s="318"/>
      <c r="N37" s="319"/>
      <c r="O37" s="317"/>
      <c r="P37" s="318"/>
      <c r="Q37" s="318"/>
      <c r="R37" s="319"/>
      <c r="S37" s="317"/>
      <c r="T37" s="318"/>
      <c r="U37" s="318"/>
      <c r="V37" s="319"/>
      <c r="W37" s="317"/>
      <c r="X37" s="318"/>
      <c r="Y37" s="318"/>
      <c r="Z37" s="319"/>
      <c r="AA37" s="317"/>
      <c r="AB37" s="318"/>
      <c r="AC37" s="318"/>
      <c r="AD37" s="319"/>
      <c r="AE37" s="317"/>
      <c r="AF37" s="318"/>
      <c r="AG37" s="318"/>
      <c r="AH37" s="319"/>
      <c r="AI37" s="317"/>
      <c r="AJ37" s="318"/>
      <c r="AK37" s="318"/>
      <c r="AL37" s="319"/>
      <c r="AM37" s="317"/>
      <c r="AN37" s="318"/>
      <c r="AO37" s="318"/>
      <c r="AP37" s="319"/>
      <c r="AQ37" s="317"/>
      <c r="AR37" s="318"/>
      <c r="AS37" s="318"/>
      <c r="AT37" s="319"/>
      <c r="AU37" s="314"/>
      <c r="AV37" s="315"/>
      <c r="AW37" s="315"/>
      <c r="AX37" s="315"/>
      <c r="AY37" s="315"/>
    </row>
    <row r="38" spans="1:55" ht="9.75" customHeight="1">
      <c r="A38" s="363"/>
      <c r="B38" s="364"/>
      <c r="C38" s="365"/>
      <c r="D38" s="309" t="s">
        <v>74</v>
      </c>
      <c r="E38" s="310"/>
      <c r="F38" s="311"/>
      <c r="G38" s="366">
        <v>20734</v>
      </c>
      <c r="H38" s="367"/>
      <c r="I38" s="367"/>
      <c r="J38" s="368"/>
      <c r="K38" s="366">
        <v>7111</v>
      </c>
      <c r="L38" s="367"/>
      <c r="M38" s="367"/>
      <c r="N38" s="368"/>
      <c r="O38" s="366">
        <v>14089</v>
      </c>
      <c r="P38" s="367"/>
      <c r="Q38" s="367"/>
      <c r="R38" s="368"/>
      <c r="S38" s="366">
        <v>14904</v>
      </c>
      <c r="T38" s="367"/>
      <c r="U38" s="367"/>
      <c r="V38" s="368"/>
      <c r="W38" s="366">
        <v>25000</v>
      </c>
      <c r="X38" s="367"/>
      <c r="Y38" s="367"/>
      <c r="Z38" s="368"/>
      <c r="AA38" s="366"/>
      <c r="AB38" s="367"/>
      <c r="AC38" s="367"/>
      <c r="AD38" s="368"/>
      <c r="AE38" s="366">
        <v>2750</v>
      </c>
      <c r="AF38" s="367"/>
      <c r="AG38" s="367"/>
      <c r="AH38" s="368"/>
      <c r="AI38" s="366">
        <v>187346</v>
      </c>
      <c r="AJ38" s="367"/>
      <c r="AK38" s="367"/>
      <c r="AL38" s="368"/>
      <c r="AM38" s="366">
        <v>157443</v>
      </c>
      <c r="AN38" s="367"/>
      <c r="AO38" s="367"/>
      <c r="AP38" s="368"/>
      <c r="AQ38" s="366">
        <v>17955</v>
      </c>
      <c r="AR38" s="367"/>
      <c r="AS38" s="367"/>
      <c r="AT38" s="368"/>
      <c r="AU38" s="369"/>
      <c r="AV38" s="370"/>
      <c r="AW38" s="370"/>
      <c r="AX38" s="370"/>
      <c r="AY38" s="371"/>
      <c r="AZ38" s="372" t="str">
        <f>IF(P28=G38+K38+O38+S38+W38+AA38+AE38+AI38+AM38+AQ38,"OK","×")</f>
        <v>OK</v>
      </c>
      <c r="BA38" s="373"/>
      <c r="BB38" s="373"/>
      <c r="BC38" s="373"/>
    </row>
    <row r="39" spans="1:55" ht="9.75" customHeight="1">
      <c r="A39" s="363"/>
      <c r="B39" s="364"/>
      <c r="C39" s="365"/>
      <c r="D39" s="317"/>
      <c r="E39" s="318"/>
      <c r="F39" s="319"/>
      <c r="G39" s="374"/>
      <c r="H39" s="375"/>
      <c r="I39" s="375"/>
      <c r="J39" s="376"/>
      <c r="K39" s="374"/>
      <c r="L39" s="375"/>
      <c r="M39" s="375"/>
      <c r="N39" s="376"/>
      <c r="O39" s="374"/>
      <c r="P39" s="375"/>
      <c r="Q39" s="375"/>
      <c r="R39" s="376"/>
      <c r="S39" s="374"/>
      <c r="T39" s="375"/>
      <c r="U39" s="375"/>
      <c r="V39" s="376"/>
      <c r="W39" s="374"/>
      <c r="X39" s="375"/>
      <c r="Y39" s="375"/>
      <c r="Z39" s="376"/>
      <c r="AA39" s="374"/>
      <c r="AB39" s="375"/>
      <c r="AC39" s="375"/>
      <c r="AD39" s="376"/>
      <c r="AE39" s="374"/>
      <c r="AF39" s="375"/>
      <c r="AG39" s="375"/>
      <c r="AH39" s="376"/>
      <c r="AI39" s="374"/>
      <c r="AJ39" s="375"/>
      <c r="AK39" s="375"/>
      <c r="AL39" s="376"/>
      <c r="AM39" s="374"/>
      <c r="AN39" s="375"/>
      <c r="AO39" s="375"/>
      <c r="AP39" s="376"/>
      <c r="AQ39" s="374"/>
      <c r="AR39" s="375"/>
      <c r="AS39" s="375"/>
      <c r="AT39" s="376"/>
      <c r="AU39" s="369"/>
      <c r="AV39" s="370"/>
      <c r="AW39" s="370"/>
      <c r="AX39" s="370"/>
      <c r="AY39" s="371"/>
      <c r="AZ39" s="372"/>
      <c r="BA39" s="373"/>
      <c r="BB39" s="373"/>
      <c r="BC39" s="373"/>
    </row>
    <row r="40" spans="1:55" ht="9.75" customHeight="1">
      <c r="A40" s="377"/>
      <c r="B40" s="378"/>
      <c r="C40" s="379"/>
      <c r="D40" s="309" t="s">
        <v>358</v>
      </c>
      <c r="E40" s="310"/>
      <c r="F40" s="311"/>
      <c r="G40" s="366">
        <v>20642</v>
      </c>
      <c r="H40" s="367"/>
      <c r="I40" s="367"/>
      <c r="J40" s="368"/>
      <c r="K40" s="366">
        <v>7111</v>
      </c>
      <c r="L40" s="367"/>
      <c r="M40" s="367"/>
      <c r="N40" s="368"/>
      <c r="O40" s="366">
        <v>13744</v>
      </c>
      <c r="P40" s="367"/>
      <c r="Q40" s="367"/>
      <c r="R40" s="368"/>
      <c r="S40" s="366">
        <v>14904</v>
      </c>
      <c r="T40" s="367"/>
      <c r="U40" s="367"/>
      <c r="V40" s="368"/>
      <c r="W40" s="366">
        <v>25000</v>
      </c>
      <c r="X40" s="367"/>
      <c r="Y40" s="367"/>
      <c r="Z40" s="368"/>
      <c r="AA40" s="366"/>
      <c r="AB40" s="367"/>
      <c r="AC40" s="367"/>
      <c r="AD40" s="368"/>
      <c r="AE40" s="366">
        <v>2750</v>
      </c>
      <c r="AF40" s="367"/>
      <c r="AG40" s="367"/>
      <c r="AH40" s="368"/>
      <c r="AI40" s="366">
        <v>188092</v>
      </c>
      <c r="AJ40" s="367"/>
      <c r="AK40" s="367"/>
      <c r="AL40" s="368"/>
      <c r="AM40" s="366">
        <v>158061</v>
      </c>
      <c r="AN40" s="367"/>
      <c r="AO40" s="367"/>
      <c r="AP40" s="368"/>
      <c r="AQ40" s="366">
        <v>17850</v>
      </c>
      <c r="AR40" s="367"/>
      <c r="AS40" s="367"/>
      <c r="AT40" s="368"/>
      <c r="AU40" s="369"/>
      <c r="AV40" s="370"/>
      <c r="AW40" s="370"/>
      <c r="AX40" s="370"/>
      <c r="AY40" s="371"/>
      <c r="AZ40" s="372" t="str">
        <f>IF(P30=G40+K40+O40+S40+W40+AA40+AE40+AI40+AM40+AQ40,"OK","×")</f>
        <v>OK</v>
      </c>
      <c r="BA40" s="373"/>
      <c r="BB40" s="373"/>
      <c r="BC40" s="373"/>
    </row>
    <row r="41" spans="1:55" ht="9.75" customHeight="1">
      <c r="A41" s="377"/>
      <c r="B41" s="378"/>
      <c r="C41" s="379"/>
      <c r="D41" s="317"/>
      <c r="E41" s="318"/>
      <c r="F41" s="319"/>
      <c r="G41" s="374"/>
      <c r="H41" s="375"/>
      <c r="I41" s="375"/>
      <c r="J41" s="376"/>
      <c r="K41" s="374"/>
      <c r="L41" s="375"/>
      <c r="M41" s="375"/>
      <c r="N41" s="376"/>
      <c r="O41" s="374"/>
      <c r="P41" s="375"/>
      <c r="Q41" s="375"/>
      <c r="R41" s="376"/>
      <c r="S41" s="374"/>
      <c r="T41" s="375"/>
      <c r="U41" s="375"/>
      <c r="V41" s="376"/>
      <c r="W41" s="374"/>
      <c r="X41" s="375"/>
      <c r="Y41" s="375"/>
      <c r="Z41" s="376"/>
      <c r="AA41" s="374"/>
      <c r="AB41" s="375"/>
      <c r="AC41" s="375"/>
      <c r="AD41" s="376"/>
      <c r="AE41" s="374"/>
      <c r="AF41" s="375"/>
      <c r="AG41" s="375"/>
      <c r="AH41" s="376"/>
      <c r="AI41" s="374"/>
      <c r="AJ41" s="375"/>
      <c r="AK41" s="375"/>
      <c r="AL41" s="376"/>
      <c r="AM41" s="374"/>
      <c r="AN41" s="375"/>
      <c r="AO41" s="375"/>
      <c r="AP41" s="376"/>
      <c r="AQ41" s="374"/>
      <c r="AR41" s="375"/>
      <c r="AS41" s="375"/>
      <c r="AT41" s="376"/>
      <c r="AU41" s="369"/>
      <c r="AV41" s="370"/>
      <c r="AW41" s="370"/>
      <c r="AX41" s="370"/>
      <c r="AY41" s="371"/>
      <c r="AZ41" s="372"/>
      <c r="BA41" s="373"/>
      <c r="BB41" s="373"/>
      <c r="BC41" s="373"/>
    </row>
    <row r="42" spans="1:55" ht="9.75" customHeight="1">
      <c r="A42" s="377"/>
      <c r="B42" s="378"/>
      <c r="C42" s="379"/>
      <c r="D42" s="309" t="s">
        <v>359</v>
      </c>
      <c r="E42" s="310"/>
      <c r="F42" s="311"/>
      <c r="G42" s="366">
        <f>G38-G40</f>
        <v>92</v>
      </c>
      <c r="H42" s="367"/>
      <c r="I42" s="367"/>
      <c r="J42" s="368"/>
      <c r="K42" s="366">
        <f>K38-K40</f>
        <v>0</v>
      </c>
      <c r="L42" s="367"/>
      <c r="M42" s="367"/>
      <c r="N42" s="368"/>
      <c r="O42" s="366">
        <f>O38-O40</f>
        <v>345</v>
      </c>
      <c r="P42" s="367"/>
      <c r="Q42" s="367"/>
      <c r="R42" s="368"/>
      <c r="S42" s="366">
        <f>S38-S40</f>
        <v>0</v>
      </c>
      <c r="T42" s="367"/>
      <c r="U42" s="367"/>
      <c r="V42" s="368"/>
      <c r="W42" s="366">
        <f t="shared" ref="W42" si="16">W38-W40</f>
        <v>0</v>
      </c>
      <c r="X42" s="367"/>
      <c r="Y42" s="367"/>
      <c r="Z42" s="368"/>
      <c r="AA42" s="366">
        <f t="shared" ref="AA42" si="17">AA38-AA40</f>
        <v>0</v>
      </c>
      <c r="AB42" s="367"/>
      <c r="AC42" s="367"/>
      <c r="AD42" s="368"/>
      <c r="AE42" s="366">
        <f>AE38-AE40</f>
        <v>0</v>
      </c>
      <c r="AF42" s="367"/>
      <c r="AG42" s="367"/>
      <c r="AH42" s="368"/>
      <c r="AI42" s="366">
        <f>AI38-AI40</f>
        <v>-746</v>
      </c>
      <c r="AJ42" s="367"/>
      <c r="AK42" s="367"/>
      <c r="AL42" s="368"/>
      <c r="AM42" s="366">
        <f>AM38-AM40</f>
        <v>-618</v>
      </c>
      <c r="AN42" s="367"/>
      <c r="AO42" s="367"/>
      <c r="AP42" s="368"/>
      <c r="AQ42" s="366">
        <f>AQ38-AQ40</f>
        <v>105</v>
      </c>
      <c r="AR42" s="367"/>
      <c r="AS42" s="367"/>
      <c r="AT42" s="368"/>
      <c r="AU42" s="369"/>
      <c r="AV42" s="370"/>
      <c r="AW42" s="370"/>
      <c r="AX42" s="370"/>
      <c r="AY42" s="371"/>
      <c r="AZ42" s="369"/>
      <c r="BA42" s="370"/>
      <c r="BB42" s="370"/>
      <c r="BC42" s="370"/>
    </row>
    <row r="43" spans="1:55" ht="9.75" customHeight="1">
      <c r="A43" s="380"/>
      <c r="B43" s="381"/>
      <c r="C43" s="382"/>
      <c r="D43" s="317"/>
      <c r="E43" s="318"/>
      <c r="F43" s="319"/>
      <c r="G43" s="374"/>
      <c r="H43" s="375"/>
      <c r="I43" s="375"/>
      <c r="J43" s="376"/>
      <c r="K43" s="374"/>
      <c r="L43" s="375"/>
      <c r="M43" s="375"/>
      <c r="N43" s="376"/>
      <c r="O43" s="374"/>
      <c r="P43" s="375"/>
      <c r="Q43" s="375"/>
      <c r="R43" s="376"/>
      <c r="S43" s="374"/>
      <c r="T43" s="375"/>
      <c r="U43" s="375"/>
      <c r="V43" s="376"/>
      <c r="W43" s="374"/>
      <c r="X43" s="375"/>
      <c r="Y43" s="375"/>
      <c r="Z43" s="376"/>
      <c r="AA43" s="374"/>
      <c r="AB43" s="375"/>
      <c r="AC43" s="375"/>
      <c r="AD43" s="376"/>
      <c r="AE43" s="374"/>
      <c r="AF43" s="375"/>
      <c r="AG43" s="375"/>
      <c r="AH43" s="376"/>
      <c r="AI43" s="374"/>
      <c r="AJ43" s="375"/>
      <c r="AK43" s="375"/>
      <c r="AL43" s="376"/>
      <c r="AM43" s="374"/>
      <c r="AN43" s="375"/>
      <c r="AO43" s="375"/>
      <c r="AP43" s="376"/>
      <c r="AQ43" s="374"/>
      <c r="AR43" s="375"/>
      <c r="AS43" s="375"/>
      <c r="AT43" s="376"/>
      <c r="AU43" s="369"/>
      <c r="AV43" s="370"/>
      <c r="AW43" s="370"/>
      <c r="AX43" s="370"/>
      <c r="AY43" s="371"/>
      <c r="AZ43" s="369"/>
      <c r="BA43" s="370"/>
      <c r="BB43" s="370"/>
      <c r="BC43" s="370"/>
    </row>
    <row r="44" spans="1:55" s="388" customFormat="1" ht="22.5" customHeight="1">
      <c r="A44" s="385" t="s">
        <v>386</v>
      </c>
      <c r="B44" s="385"/>
      <c r="C44" s="385"/>
      <c r="D44" s="385"/>
      <c r="E44" s="385"/>
      <c r="F44" s="385"/>
      <c r="G44" s="385"/>
      <c r="H44" s="385"/>
      <c r="I44" s="385"/>
      <c r="J44" s="385"/>
      <c r="K44" s="385"/>
      <c r="L44" s="385"/>
      <c r="M44" s="385"/>
      <c r="N44" s="385"/>
      <c r="O44" s="385"/>
      <c r="P44" s="385"/>
      <c r="Q44" s="385"/>
      <c r="R44" s="385"/>
      <c r="S44" s="385"/>
      <c r="T44" s="385"/>
      <c r="U44" s="385"/>
      <c r="V44" s="385"/>
      <c r="W44" s="385"/>
      <c r="X44" s="385"/>
      <c r="Y44" s="385"/>
      <c r="Z44" s="385"/>
      <c r="AA44" s="385"/>
      <c r="AB44" s="385"/>
      <c r="AC44" s="385"/>
      <c r="AD44" s="385"/>
      <c r="AE44" s="385"/>
      <c r="AF44" s="385"/>
      <c r="AG44" s="385"/>
      <c r="AH44" s="385"/>
      <c r="AI44" s="385"/>
      <c r="AJ44" s="385"/>
      <c r="AK44" s="385"/>
      <c r="AL44" s="385"/>
      <c r="AM44" s="385"/>
      <c r="AN44" s="385"/>
      <c r="AO44" s="385"/>
      <c r="AP44" s="385"/>
      <c r="AQ44" s="385"/>
      <c r="AR44" s="385"/>
      <c r="AS44" s="385"/>
      <c r="AT44" s="385"/>
      <c r="AU44" s="385"/>
      <c r="AV44" s="385"/>
      <c r="AW44" s="385"/>
      <c r="AX44" s="385"/>
      <c r="AY44" s="386"/>
      <c r="AZ44" s="387"/>
      <c r="BA44" s="387"/>
      <c r="BB44" s="387"/>
      <c r="BC44" s="387"/>
    </row>
    <row r="45" spans="1:55" ht="22.5" customHeight="1">
      <c r="A45" s="294" t="s">
        <v>387</v>
      </c>
      <c r="AY45" s="340" t="s">
        <v>62</v>
      </c>
    </row>
    <row r="46" spans="1:55" ht="9.75" customHeight="1">
      <c r="A46" s="309" t="s">
        <v>362</v>
      </c>
      <c r="B46" s="310"/>
      <c r="C46" s="311"/>
      <c r="D46" s="341" t="s">
        <v>363</v>
      </c>
      <c r="E46" s="310"/>
      <c r="F46" s="310"/>
      <c r="G46" s="311"/>
      <c r="H46" s="309" t="s">
        <v>364</v>
      </c>
      <c r="I46" s="310"/>
      <c r="J46" s="310"/>
      <c r="K46" s="310"/>
      <c r="L46" s="310"/>
      <c r="M46" s="310"/>
      <c r="N46" s="310"/>
      <c r="O46" s="310"/>
      <c r="P46" s="310"/>
      <c r="Q46" s="310"/>
      <c r="R46" s="310"/>
      <c r="S46" s="310"/>
      <c r="T46" s="310"/>
      <c r="U46" s="310"/>
      <c r="V46" s="310"/>
      <c r="W46" s="310"/>
      <c r="X46" s="310"/>
      <c r="Y46" s="310"/>
      <c r="Z46" s="310"/>
      <c r="AA46" s="310"/>
      <c r="AB46" s="310"/>
      <c r="AC46" s="310"/>
      <c r="AD46" s="310"/>
      <c r="AE46" s="311"/>
      <c r="AF46" s="309" t="s">
        <v>365</v>
      </c>
      <c r="AG46" s="310"/>
      <c r="AH46" s="310"/>
      <c r="AI46" s="310"/>
      <c r="AJ46" s="310"/>
      <c r="AK46" s="311"/>
      <c r="AL46" s="309" t="s">
        <v>366</v>
      </c>
      <c r="AM46" s="310"/>
      <c r="AN46" s="310"/>
      <c r="AO46" s="310"/>
      <c r="AP46" s="310"/>
      <c r="AQ46" s="311"/>
      <c r="AR46" s="306" t="s">
        <v>367</v>
      </c>
      <c r="AS46" s="342"/>
      <c r="AT46" s="342"/>
      <c r="AU46" s="343"/>
      <c r="AV46" s="343"/>
      <c r="AW46" s="343"/>
      <c r="AX46" s="343"/>
      <c r="AY46" s="344"/>
    </row>
    <row r="47" spans="1:55" ht="9.75" customHeight="1">
      <c r="A47" s="314"/>
      <c r="B47" s="315"/>
      <c r="C47" s="316"/>
      <c r="D47" s="314"/>
      <c r="E47" s="315"/>
      <c r="F47" s="315"/>
      <c r="G47" s="316"/>
      <c r="H47" s="317"/>
      <c r="I47" s="318"/>
      <c r="J47" s="318"/>
      <c r="K47" s="318"/>
      <c r="L47" s="318"/>
      <c r="M47" s="318"/>
      <c r="N47" s="318"/>
      <c r="O47" s="318"/>
      <c r="P47" s="318"/>
      <c r="Q47" s="318"/>
      <c r="R47" s="318"/>
      <c r="S47" s="318"/>
      <c r="T47" s="318"/>
      <c r="U47" s="318"/>
      <c r="V47" s="318"/>
      <c r="W47" s="318"/>
      <c r="X47" s="318"/>
      <c r="Y47" s="318"/>
      <c r="Z47" s="318"/>
      <c r="AA47" s="318"/>
      <c r="AB47" s="318"/>
      <c r="AC47" s="318"/>
      <c r="AD47" s="318"/>
      <c r="AE47" s="319"/>
      <c r="AF47" s="314"/>
      <c r="AG47" s="315"/>
      <c r="AH47" s="315"/>
      <c r="AI47" s="315"/>
      <c r="AJ47" s="315"/>
      <c r="AK47" s="316"/>
      <c r="AL47" s="314"/>
      <c r="AM47" s="315"/>
      <c r="AN47" s="315"/>
      <c r="AO47" s="315"/>
      <c r="AP47" s="315"/>
      <c r="AQ47" s="316"/>
      <c r="AR47" s="306"/>
      <c r="AS47" s="342"/>
      <c r="AT47" s="342"/>
      <c r="AU47" s="343"/>
      <c r="AV47" s="343"/>
      <c r="AW47" s="343"/>
      <c r="AX47" s="343"/>
      <c r="AY47" s="344"/>
    </row>
    <row r="48" spans="1:55" ht="9.75" customHeight="1">
      <c r="A48" s="314"/>
      <c r="B48" s="315"/>
      <c r="C48" s="316"/>
      <c r="D48" s="314"/>
      <c r="E48" s="315"/>
      <c r="F48" s="315"/>
      <c r="G48" s="316"/>
      <c r="H48" s="309" t="s">
        <v>368</v>
      </c>
      <c r="I48" s="310"/>
      <c r="J48" s="310"/>
      <c r="K48" s="310"/>
      <c r="L48" s="310"/>
      <c r="M48" s="311"/>
      <c r="N48" s="309" t="s">
        <v>369</v>
      </c>
      <c r="O48" s="310"/>
      <c r="P48" s="310"/>
      <c r="Q48" s="310"/>
      <c r="R48" s="310"/>
      <c r="S48" s="311"/>
      <c r="T48" s="309" t="s">
        <v>370</v>
      </c>
      <c r="U48" s="310"/>
      <c r="V48" s="310"/>
      <c r="W48" s="310"/>
      <c r="X48" s="310"/>
      <c r="Y48" s="311"/>
      <c r="Z48" s="309" t="s">
        <v>352</v>
      </c>
      <c r="AA48" s="310"/>
      <c r="AB48" s="310"/>
      <c r="AC48" s="310"/>
      <c r="AD48" s="310"/>
      <c r="AE48" s="311"/>
      <c r="AF48" s="314"/>
      <c r="AG48" s="315"/>
      <c r="AH48" s="315"/>
      <c r="AI48" s="315"/>
      <c r="AJ48" s="315"/>
      <c r="AK48" s="316"/>
      <c r="AL48" s="314"/>
      <c r="AM48" s="315"/>
      <c r="AN48" s="315"/>
      <c r="AO48" s="315"/>
      <c r="AP48" s="315"/>
      <c r="AQ48" s="316"/>
      <c r="AR48" s="306"/>
      <c r="AS48" s="342"/>
      <c r="AT48" s="342"/>
      <c r="AU48" s="343"/>
      <c r="AV48" s="343"/>
      <c r="AW48" s="343"/>
      <c r="AX48" s="343"/>
      <c r="AY48" s="344"/>
    </row>
    <row r="49" spans="1:55" ht="9.75" customHeight="1">
      <c r="A49" s="317"/>
      <c r="B49" s="318"/>
      <c r="C49" s="319"/>
      <c r="D49" s="317"/>
      <c r="E49" s="318"/>
      <c r="F49" s="318"/>
      <c r="G49" s="319"/>
      <c r="H49" s="317"/>
      <c r="I49" s="318"/>
      <c r="J49" s="318"/>
      <c r="K49" s="318"/>
      <c r="L49" s="318"/>
      <c r="M49" s="319"/>
      <c r="N49" s="317"/>
      <c r="O49" s="318"/>
      <c r="P49" s="318"/>
      <c r="Q49" s="318"/>
      <c r="R49" s="318"/>
      <c r="S49" s="319"/>
      <c r="T49" s="317"/>
      <c r="U49" s="318"/>
      <c r="V49" s="318"/>
      <c r="W49" s="318"/>
      <c r="X49" s="318"/>
      <c r="Y49" s="319"/>
      <c r="Z49" s="317"/>
      <c r="AA49" s="318"/>
      <c r="AB49" s="318"/>
      <c r="AC49" s="318"/>
      <c r="AD49" s="318"/>
      <c r="AE49" s="319"/>
      <c r="AF49" s="317"/>
      <c r="AG49" s="318"/>
      <c r="AH49" s="318"/>
      <c r="AI49" s="318"/>
      <c r="AJ49" s="318"/>
      <c r="AK49" s="319"/>
      <c r="AL49" s="317"/>
      <c r="AM49" s="318"/>
      <c r="AN49" s="318"/>
      <c r="AO49" s="318"/>
      <c r="AP49" s="318"/>
      <c r="AQ49" s="319"/>
      <c r="AR49" s="306"/>
      <c r="AS49" s="342"/>
      <c r="AT49" s="342"/>
      <c r="AU49" s="343"/>
      <c r="AV49" s="343"/>
      <c r="AW49" s="343"/>
      <c r="AX49" s="343"/>
      <c r="AY49" s="344"/>
    </row>
    <row r="50" spans="1:55" ht="9.75" customHeight="1">
      <c r="A50" s="309" t="s">
        <v>74</v>
      </c>
      <c r="B50" s="310"/>
      <c r="C50" s="311"/>
      <c r="D50" s="345">
        <v>173</v>
      </c>
      <c r="E50" s="346"/>
      <c r="F50" s="346"/>
      <c r="G50" s="347"/>
      <c r="H50" s="348">
        <v>303732</v>
      </c>
      <c r="I50" s="349"/>
      <c r="J50" s="349"/>
      <c r="K50" s="349"/>
      <c r="L50" s="349"/>
      <c r="M50" s="350"/>
      <c r="N50" s="348"/>
      <c r="O50" s="349"/>
      <c r="P50" s="349"/>
      <c r="Q50" s="349"/>
      <c r="R50" s="349"/>
      <c r="S50" s="350"/>
      <c r="T50" s="348">
        <v>113694</v>
      </c>
      <c r="U50" s="349"/>
      <c r="V50" s="349"/>
      <c r="W50" s="349"/>
      <c r="X50" s="349"/>
      <c r="Y50" s="350"/>
      <c r="Z50" s="348">
        <f>H50+N50+T50</f>
        <v>417426</v>
      </c>
      <c r="AA50" s="349"/>
      <c r="AB50" s="349"/>
      <c r="AC50" s="349"/>
      <c r="AD50" s="349"/>
      <c r="AE50" s="350"/>
      <c r="AF50" s="348">
        <v>72937</v>
      </c>
      <c r="AG50" s="349"/>
      <c r="AH50" s="349"/>
      <c r="AI50" s="349"/>
      <c r="AJ50" s="349"/>
      <c r="AK50" s="350"/>
      <c r="AL50" s="348">
        <f>Z50+AF50</f>
        <v>490363</v>
      </c>
      <c r="AM50" s="349"/>
      <c r="AN50" s="349"/>
      <c r="AO50" s="349"/>
      <c r="AP50" s="349"/>
      <c r="AQ50" s="350"/>
      <c r="AR50" s="351"/>
      <c r="AS50" s="352"/>
      <c r="AT50" s="352"/>
      <c r="AU50" s="353"/>
      <c r="AV50" s="353"/>
      <c r="AW50" s="353"/>
      <c r="AX50" s="353"/>
      <c r="AY50" s="354"/>
    </row>
    <row r="51" spans="1:55" ht="9.75" customHeight="1">
      <c r="A51" s="317"/>
      <c r="B51" s="318"/>
      <c r="C51" s="319"/>
      <c r="D51" s="355"/>
      <c r="E51" s="356"/>
      <c r="F51" s="356"/>
      <c r="G51" s="357"/>
      <c r="H51" s="358"/>
      <c r="I51" s="359"/>
      <c r="J51" s="359"/>
      <c r="K51" s="359"/>
      <c r="L51" s="359"/>
      <c r="M51" s="360"/>
      <c r="N51" s="358"/>
      <c r="O51" s="359"/>
      <c r="P51" s="359"/>
      <c r="Q51" s="359"/>
      <c r="R51" s="359"/>
      <c r="S51" s="360"/>
      <c r="T51" s="358"/>
      <c r="U51" s="359"/>
      <c r="V51" s="359"/>
      <c r="W51" s="359"/>
      <c r="X51" s="359"/>
      <c r="Y51" s="360"/>
      <c r="Z51" s="358"/>
      <c r="AA51" s="359"/>
      <c r="AB51" s="359"/>
      <c r="AC51" s="359"/>
      <c r="AD51" s="359"/>
      <c r="AE51" s="360"/>
      <c r="AF51" s="358"/>
      <c r="AG51" s="359"/>
      <c r="AH51" s="359"/>
      <c r="AI51" s="359"/>
      <c r="AJ51" s="359"/>
      <c r="AK51" s="360"/>
      <c r="AL51" s="358"/>
      <c r="AM51" s="359"/>
      <c r="AN51" s="359"/>
      <c r="AO51" s="359"/>
      <c r="AP51" s="359"/>
      <c r="AQ51" s="360"/>
      <c r="AR51" s="351"/>
      <c r="AS51" s="352"/>
      <c r="AT51" s="352"/>
      <c r="AU51" s="353"/>
      <c r="AV51" s="353"/>
      <c r="AW51" s="353"/>
      <c r="AX51" s="353"/>
      <c r="AY51" s="354"/>
    </row>
    <row r="52" spans="1:55" ht="9.75" customHeight="1">
      <c r="A52" s="309" t="s">
        <v>358</v>
      </c>
      <c r="B52" s="310"/>
      <c r="C52" s="311"/>
      <c r="D52" s="345">
        <v>173</v>
      </c>
      <c r="E52" s="346"/>
      <c r="F52" s="346"/>
      <c r="G52" s="347"/>
      <c r="H52" s="348">
        <v>303732</v>
      </c>
      <c r="I52" s="349"/>
      <c r="J52" s="349"/>
      <c r="K52" s="349"/>
      <c r="L52" s="349"/>
      <c r="M52" s="350"/>
      <c r="N52" s="348"/>
      <c r="O52" s="349"/>
      <c r="P52" s="349"/>
      <c r="Q52" s="349"/>
      <c r="R52" s="349"/>
      <c r="S52" s="350"/>
      <c r="T52" s="348">
        <v>113694</v>
      </c>
      <c r="U52" s="349"/>
      <c r="V52" s="349"/>
      <c r="W52" s="349"/>
      <c r="X52" s="349"/>
      <c r="Y52" s="350"/>
      <c r="Z52" s="348">
        <f>H52+N52+T52</f>
        <v>417426</v>
      </c>
      <c r="AA52" s="349"/>
      <c r="AB52" s="349"/>
      <c r="AC52" s="349"/>
      <c r="AD52" s="349"/>
      <c r="AE52" s="350"/>
      <c r="AF52" s="348">
        <v>72937</v>
      </c>
      <c r="AG52" s="349"/>
      <c r="AH52" s="349"/>
      <c r="AI52" s="349"/>
      <c r="AJ52" s="349"/>
      <c r="AK52" s="350"/>
      <c r="AL52" s="348">
        <f>Z52+AF52</f>
        <v>490363</v>
      </c>
      <c r="AM52" s="349"/>
      <c r="AN52" s="349"/>
      <c r="AO52" s="349"/>
      <c r="AP52" s="349"/>
      <c r="AQ52" s="350"/>
      <c r="AR52" s="351"/>
      <c r="AS52" s="352"/>
      <c r="AT52" s="352"/>
      <c r="AU52" s="353"/>
      <c r="AV52" s="353"/>
      <c r="AW52" s="353"/>
      <c r="AX52" s="353"/>
      <c r="AY52" s="354"/>
    </row>
    <row r="53" spans="1:55" ht="9.75" customHeight="1">
      <c r="A53" s="317"/>
      <c r="B53" s="318"/>
      <c r="C53" s="319"/>
      <c r="D53" s="355"/>
      <c r="E53" s="356"/>
      <c r="F53" s="356"/>
      <c r="G53" s="357"/>
      <c r="H53" s="358"/>
      <c r="I53" s="359"/>
      <c r="J53" s="359"/>
      <c r="K53" s="359"/>
      <c r="L53" s="359"/>
      <c r="M53" s="360"/>
      <c r="N53" s="358"/>
      <c r="O53" s="359"/>
      <c r="P53" s="359"/>
      <c r="Q53" s="359"/>
      <c r="R53" s="359"/>
      <c r="S53" s="360"/>
      <c r="T53" s="358"/>
      <c r="U53" s="359"/>
      <c r="V53" s="359"/>
      <c r="W53" s="359"/>
      <c r="X53" s="359"/>
      <c r="Y53" s="360"/>
      <c r="Z53" s="358"/>
      <c r="AA53" s="359"/>
      <c r="AB53" s="359"/>
      <c r="AC53" s="359"/>
      <c r="AD53" s="359"/>
      <c r="AE53" s="360"/>
      <c r="AF53" s="358"/>
      <c r="AG53" s="359"/>
      <c r="AH53" s="359"/>
      <c r="AI53" s="359"/>
      <c r="AJ53" s="359"/>
      <c r="AK53" s="360"/>
      <c r="AL53" s="358"/>
      <c r="AM53" s="359"/>
      <c r="AN53" s="359"/>
      <c r="AO53" s="359"/>
      <c r="AP53" s="359"/>
      <c r="AQ53" s="360"/>
      <c r="AR53" s="351"/>
      <c r="AS53" s="352"/>
      <c r="AT53" s="352"/>
      <c r="AU53" s="353"/>
      <c r="AV53" s="353"/>
      <c r="AW53" s="353"/>
      <c r="AX53" s="353"/>
      <c r="AY53" s="354"/>
    </row>
    <row r="54" spans="1:55" ht="9.75" customHeight="1">
      <c r="A54" s="309" t="s">
        <v>371</v>
      </c>
      <c r="B54" s="310"/>
      <c r="C54" s="311"/>
      <c r="D54" s="345">
        <f>D50-D52</f>
        <v>0</v>
      </c>
      <c r="E54" s="346"/>
      <c r="F54" s="346"/>
      <c r="G54" s="347"/>
      <c r="H54" s="348">
        <f>H50-H52</f>
        <v>0</v>
      </c>
      <c r="I54" s="349"/>
      <c r="J54" s="349"/>
      <c r="K54" s="349"/>
      <c r="L54" s="349"/>
      <c r="M54" s="350"/>
      <c r="N54" s="348">
        <f>N50-N52</f>
        <v>0</v>
      </c>
      <c r="O54" s="349"/>
      <c r="P54" s="349"/>
      <c r="Q54" s="349"/>
      <c r="R54" s="349"/>
      <c r="S54" s="350"/>
      <c r="T54" s="348">
        <f>T50-T52</f>
        <v>0</v>
      </c>
      <c r="U54" s="349"/>
      <c r="V54" s="349"/>
      <c r="W54" s="349"/>
      <c r="X54" s="349"/>
      <c r="Y54" s="350"/>
      <c r="Z54" s="348">
        <f>Z50-Z52</f>
        <v>0</v>
      </c>
      <c r="AA54" s="349"/>
      <c r="AB54" s="349"/>
      <c r="AC54" s="349"/>
      <c r="AD54" s="349"/>
      <c r="AE54" s="350"/>
      <c r="AF54" s="348">
        <f>AF50-AF52</f>
        <v>0</v>
      </c>
      <c r="AG54" s="349"/>
      <c r="AH54" s="349"/>
      <c r="AI54" s="349"/>
      <c r="AJ54" s="349"/>
      <c r="AK54" s="350"/>
      <c r="AL54" s="348">
        <f>AL50-AL52</f>
        <v>0</v>
      </c>
      <c r="AM54" s="349"/>
      <c r="AN54" s="349"/>
      <c r="AO54" s="349"/>
      <c r="AP54" s="349"/>
      <c r="AQ54" s="350"/>
      <c r="AR54" s="351"/>
      <c r="AS54" s="352"/>
      <c r="AT54" s="352"/>
      <c r="AU54" s="353"/>
      <c r="AV54" s="353"/>
      <c r="AW54" s="353"/>
      <c r="AX54" s="353"/>
      <c r="AY54" s="354"/>
    </row>
    <row r="55" spans="1:55" ht="9.75" customHeight="1">
      <c r="A55" s="317"/>
      <c r="B55" s="318"/>
      <c r="C55" s="319"/>
      <c r="D55" s="355"/>
      <c r="E55" s="356"/>
      <c r="F55" s="356"/>
      <c r="G55" s="357"/>
      <c r="H55" s="358"/>
      <c r="I55" s="359"/>
      <c r="J55" s="359"/>
      <c r="K55" s="359"/>
      <c r="L55" s="359"/>
      <c r="M55" s="360"/>
      <c r="N55" s="358"/>
      <c r="O55" s="359"/>
      <c r="P55" s="359"/>
      <c r="Q55" s="359"/>
      <c r="R55" s="359"/>
      <c r="S55" s="360"/>
      <c r="T55" s="358"/>
      <c r="U55" s="359"/>
      <c r="V55" s="359"/>
      <c r="W55" s="359"/>
      <c r="X55" s="359"/>
      <c r="Y55" s="360"/>
      <c r="Z55" s="358"/>
      <c r="AA55" s="359"/>
      <c r="AB55" s="359"/>
      <c r="AC55" s="359"/>
      <c r="AD55" s="359"/>
      <c r="AE55" s="360"/>
      <c r="AF55" s="358"/>
      <c r="AG55" s="359"/>
      <c r="AH55" s="359"/>
      <c r="AI55" s="359"/>
      <c r="AJ55" s="359"/>
      <c r="AK55" s="360"/>
      <c r="AL55" s="358"/>
      <c r="AM55" s="359"/>
      <c r="AN55" s="359"/>
      <c r="AO55" s="359"/>
      <c r="AP55" s="359"/>
      <c r="AQ55" s="360"/>
      <c r="AR55" s="351"/>
      <c r="AS55" s="352"/>
      <c r="AT55" s="352"/>
      <c r="AU55" s="353"/>
      <c r="AV55" s="353"/>
      <c r="AW55" s="353"/>
      <c r="AX55" s="353"/>
      <c r="AY55" s="354"/>
    </row>
    <row r="56" spans="1:55" ht="6.75" customHeight="1"/>
    <row r="57" spans="1:55" ht="15.75" customHeight="1">
      <c r="AT57" s="340" t="s">
        <v>62</v>
      </c>
    </row>
    <row r="58" spans="1:55" ht="14.25" customHeight="1">
      <c r="A58" s="341" t="s">
        <v>372</v>
      </c>
      <c r="B58" s="361"/>
      <c r="C58" s="362"/>
      <c r="D58" s="309" t="s">
        <v>362</v>
      </c>
      <c r="E58" s="310"/>
      <c r="F58" s="311"/>
      <c r="G58" s="309" t="s">
        <v>373</v>
      </c>
      <c r="H58" s="310"/>
      <c r="I58" s="310"/>
      <c r="J58" s="311"/>
      <c r="K58" s="309" t="s">
        <v>374</v>
      </c>
      <c r="L58" s="310"/>
      <c r="M58" s="310"/>
      <c r="N58" s="311"/>
      <c r="O58" s="309" t="s">
        <v>375</v>
      </c>
      <c r="P58" s="310"/>
      <c r="Q58" s="310"/>
      <c r="R58" s="311"/>
      <c r="S58" s="309" t="s">
        <v>376</v>
      </c>
      <c r="T58" s="310"/>
      <c r="U58" s="310"/>
      <c r="V58" s="311"/>
      <c r="W58" s="341" t="s">
        <v>377</v>
      </c>
      <c r="X58" s="310"/>
      <c r="Y58" s="310"/>
      <c r="Z58" s="311"/>
      <c r="AA58" s="341" t="s">
        <v>378</v>
      </c>
      <c r="AB58" s="310"/>
      <c r="AC58" s="310"/>
      <c r="AD58" s="311"/>
      <c r="AE58" s="309" t="s">
        <v>379</v>
      </c>
      <c r="AF58" s="310"/>
      <c r="AG58" s="310"/>
      <c r="AH58" s="311"/>
      <c r="AI58" s="309" t="s">
        <v>380</v>
      </c>
      <c r="AJ58" s="310"/>
      <c r="AK58" s="310"/>
      <c r="AL58" s="311"/>
      <c r="AM58" s="309" t="s">
        <v>381</v>
      </c>
      <c r="AN58" s="310"/>
      <c r="AO58" s="310"/>
      <c r="AP58" s="311"/>
      <c r="AQ58" s="309" t="s">
        <v>382</v>
      </c>
      <c r="AR58" s="310"/>
      <c r="AS58" s="310"/>
      <c r="AT58" s="311"/>
      <c r="AU58" s="315"/>
      <c r="AV58" s="315"/>
      <c r="AW58" s="315"/>
      <c r="AX58" s="315"/>
      <c r="AY58" s="315"/>
    </row>
    <row r="59" spans="1:55" ht="14.25" customHeight="1">
      <c r="A59" s="363"/>
      <c r="B59" s="364"/>
      <c r="C59" s="365"/>
      <c r="D59" s="317"/>
      <c r="E59" s="318"/>
      <c r="F59" s="319"/>
      <c r="G59" s="317"/>
      <c r="H59" s="318"/>
      <c r="I59" s="318"/>
      <c r="J59" s="319"/>
      <c r="K59" s="317"/>
      <c r="L59" s="318"/>
      <c r="M59" s="318"/>
      <c r="N59" s="319"/>
      <c r="O59" s="317"/>
      <c r="P59" s="318"/>
      <c r="Q59" s="318"/>
      <c r="R59" s="319"/>
      <c r="S59" s="317"/>
      <c r="T59" s="318"/>
      <c r="U59" s="318"/>
      <c r="V59" s="319"/>
      <c r="W59" s="317"/>
      <c r="X59" s="318"/>
      <c r="Y59" s="318"/>
      <c r="Z59" s="319"/>
      <c r="AA59" s="317"/>
      <c r="AB59" s="318"/>
      <c r="AC59" s="318"/>
      <c r="AD59" s="319"/>
      <c r="AE59" s="317"/>
      <c r="AF59" s="318"/>
      <c r="AG59" s="318"/>
      <c r="AH59" s="319"/>
      <c r="AI59" s="317"/>
      <c r="AJ59" s="318"/>
      <c r="AK59" s="318"/>
      <c r="AL59" s="319"/>
      <c r="AM59" s="317"/>
      <c r="AN59" s="318"/>
      <c r="AO59" s="318"/>
      <c r="AP59" s="319"/>
      <c r="AQ59" s="317"/>
      <c r="AR59" s="318"/>
      <c r="AS59" s="318"/>
      <c r="AT59" s="319"/>
      <c r="AU59" s="315"/>
      <c r="AV59" s="315"/>
      <c r="AW59" s="315"/>
      <c r="AX59" s="315"/>
      <c r="AY59" s="315"/>
    </row>
    <row r="60" spans="1:55" ht="9.75" customHeight="1">
      <c r="A60" s="363"/>
      <c r="B60" s="364"/>
      <c r="C60" s="365"/>
      <c r="D60" s="309" t="s">
        <v>74</v>
      </c>
      <c r="E60" s="310"/>
      <c r="F60" s="311"/>
      <c r="G60" s="366">
        <v>0</v>
      </c>
      <c r="H60" s="367"/>
      <c r="I60" s="367"/>
      <c r="J60" s="368"/>
      <c r="K60" s="366"/>
      <c r="L60" s="367"/>
      <c r="M60" s="367"/>
      <c r="N60" s="368"/>
      <c r="O60" s="366"/>
      <c r="P60" s="367"/>
      <c r="Q60" s="367"/>
      <c r="R60" s="368"/>
      <c r="S60" s="389"/>
      <c r="T60" s="389"/>
      <c r="U60" s="389"/>
      <c r="V60" s="389"/>
      <c r="W60" s="389"/>
      <c r="X60" s="389"/>
      <c r="Y60" s="389"/>
      <c r="Z60" s="389"/>
      <c r="AA60" s="389"/>
      <c r="AB60" s="389"/>
      <c r="AC60" s="389"/>
      <c r="AD60" s="389"/>
      <c r="AE60" s="389"/>
      <c r="AF60" s="389"/>
      <c r="AG60" s="389"/>
      <c r="AH60" s="389"/>
      <c r="AI60" s="366">
        <v>61768</v>
      </c>
      <c r="AJ60" s="367"/>
      <c r="AK60" s="367"/>
      <c r="AL60" s="368"/>
      <c r="AM60" s="366">
        <v>51926</v>
      </c>
      <c r="AN60" s="367"/>
      <c r="AO60" s="367"/>
      <c r="AP60" s="368"/>
      <c r="AQ60" s="389"/>
      <c r="AR60" s="389"/>
      <c r="AS60" s="389"/>
      <c r="AT60" s="389"/>
      <c r="AU60" s="370"/>
      <c r="AV60" s="370"/>
      <c r="AW60" s="370"/>
      <c r="AX60" s="370"/>
      <c r="AY60" s="371"/>
      <c r="AZ60" s="372" t="str">
        <f>IF(T50=G60+K60+O60+S60+W60+AA60+AE60+AI60+AM60+AQ60,"OK","×")</f>
        <v>OK</v>
      </c>
      <c r="BA60" s="373"/>
      <c r="BB60" s="373"/>
      <c r="BC60" s="373"/>
    </row>
    <row r="61" spans="1:55" ht="9.75" customHeight="1">
      <c r="A61" s="363"/>
      <c r="B61" s="364"/>
      <c r="C61" s="365"/>
      <c r="D61" s="317"/>
      <c r="E61" s="318"/>
      <c r="F61" s="319"/>
      <c r="G61" s="374"/>
      <c r="H61" s="375"/>
      <c r="I61" s="375"/>
      <c r="J61" s="376"/>
      <c r="K61" s="374"/>
      <c r="L61" s="375"/>
      <c r="M61" s="375"/>
      <c r="N61" s="376"/>
      <c r="O61" s="374"/>
      <c r="P61" s="375"/>
      <c r="Q61" s="375"/>
      <c r="R61" s="376"/>
      <c r="S61" s="389"/>
      <c r="T61" s="389"/>
      <c r="U61" s="389"/>
      <c r="V61" s="389"/>
      <c r="W61" s="389"/>
      <c r="X61" s="389"/>
      <c r="Y61" s="389"/>
      <c r="Z61" s="389"/>
      <c r="AA61" s="389"/>
      <c r="AB61" s="389"/>
      <c r="AC61" s="389"/>
      <c r="AD61" s="389"/>
      <c r="AE61" s="389"/>
      <c r="AF61" s="389"/>
      <c r="AG61" s="389"/>
      <c r="AH61" s="389"/>
      <c r="AI61" s="374"/>
      <c r="AJ61" s="375"/>
      <c r="AK61" s="375"/>
      <c r="AL61" s="376"/>
      <c r="AM61" s="374"/>
      <c r="AN61" s="375"/>
      <c r="AO61" s="375"/>
      <c r="AP61" s="376"/>
      <c r="AQ61" s="389"/>
      <c r="AR61" s="389"/>
      <c r="AS61" s="389"/>
      <c r="AT61" s="389"/>
      <c r="AU61" s="370"/>
      <c r="AV61" s="370"/>
      <c r="AW61" s="370"/>
      <c r="AX61" s="370"/>
      <c r="AY61" s="371"/>
      <c r="AZ61" s="372"/>
      <c r="BA61" s="373"/>
      <c r="BB61" s="373"/>
      <c r="BC61" s="373"/>
    </row>
    <row r="62" spans="1:55" ht="9.75" customHeight="1">
      <c r="A62" s="377"/>
      <c r="B62" s="378"/>
      <c r="C62" s="379"/>
      <c r="D62" s="309" t="s">
        <v>358</v>
      </c>
      <c r="E62" s="310"/>
      <c r="F62" s="311"/>
      <c r="G62" s="366"/>
      <c r="H62" s="367"/>
      <c r="I62" s="367"/>
      <c r="J62" s="368"/>
      <c r="K62" s="366"/>
      <c r="L62" s="367"/>
      <c r="M62" s="367"/>
      <c r="N62" s="368"/>
      <c r="O62" s="366"/>
      <c r="P62" s="367"/>
      <c r="Q62" s="367"/>
      <c r="R62" s="368"/>
      <c r="S62" s="389"/>
      <c r="T62" s="389"/>
      <c r="U62" s="389"/>
      <c r="V62" s="389"/>
      <c r="W62" s="389"/>
      <c r="X62" s="389"/>
      <c r="Y62" s="389"/>
      <c r="Z62" s="389"/>
      <c r="AA62" s="389"/>
      <c r="AB62" s="389"/>
      <c r="AC62" s="389"/>
      <c r="AD62" s="389"/>
      <c r="AE62" s="389"/>
      <c r="AF62" s="389"/>
      <c r="AG62" s="389"/>
      <c r="AH62" s="389"/>
      <c r="AI62" s="366">
        <v>61768</v>
      </c>
      <c r="AJ62" s="367"/>
      <c r="AK62" s="367"/>
      <c r="AL62" s="368"/>
      <c r="AM62" s="366">
        <v>51926</v>
      </c>
      <c r="AN62" s="367"/>
      <c r="AO62" s="367"/>
      <c r="AP62" s="368"/>
      <c r="AQ62" s="389"/>
      <c r="AR62" s="389"/>
      <c r="AS62" s="389"/>
      <c r="AT62" s="389"/>
      <c r="AU62" s="370"/>
      <c r="AV62" s="370"/>
      <c r="AW62" s="370"/>
      <c r="AX62" s="370"/>
      <c r="AY62" s="371"/>
      <c r="AZ62" s="372" t="str">
        <f>IF(T52=G62+K62+O62+S62+W62+AA62+AE62+AI62+AM62+AQ62,"OK","×")</f>
        <v>OK</v>
      </c>
      <c r="BA62" s="373"/>
      <c r="BB62" s="373"/>
      <c r="BC62" s="373"/>
    </row>
    <row r="63" spans="1:55" ht="9.75" customHeight="1">
      <c r="A63" s="377"/>
      <c r="B63" s="378"/>
      <c r="C63" s="379"/>
      <c r="D63" s="317"/>
      <c r="E63" s="318"/>
      <c r="F63" s="319"/>
      <c r="G63" s="374"/>
      <c r="H63" s="375"/>
      <c r="I63" s="375"/>
      <c r="J63" s="376"/>
      <c r="K63" s="374"/>
      <c r="L63" s="375"/>
      <c r="M63" s="375"/>
      <c r="N63" s="376"/>
      <c r="O63" s="374"/>
      <c r="P63" s="375"/>
      <c r="Q63" s="375"/>
      <c r="R63" s="376"/>
      <c r="S63" s="389"/>
      <c r="T63" s="389"/>
      <c r="U63" s="389"/>
      <c r="V63" s="389"/>
      <c r="W63" s="389"/>
      <c r="X63" s="389"/>
      <c r="Y63" s="389"/>
      <c r="Z63" s="389"/>
      <c r="AA63" s="389"/>
      <c r="AB63" s="389"/>
      <c r="AC63" s="389"/>
      <c r="AD63" s="389"/>
      <c r="AE63" s="389"/>
      <c r="AF63" s="389"/>
      <c r="AG63" s="389"/>
      <c r="AH63" s="389"/>
      <c r="AI63" s="374"/>
      <c r="AJ63" s="375"/>
      <c r="AK63" s="375"/>
      <c r="AL63" s="376"/>
      <c r="AM63" s="374"/>
      <c r="AN63" s="375"/>
      <c r="AO63" s="375"/>
      <c r="AP63" s="376"/>
      <c r="AQ63" s="389"/>
      <c r="AR63" s="389"/>
      <c r="AS63" s="389"/>
      <c r="AT63" s="389"/>
      <c r="AU63" s="370"/>
      <c r="AV63" s="370"/>
      <c r="AW63" s="370"/>
      <c r="AX63" s="370"/>
      <c r="AY63" s="371"/>
      <c r="AZ63" s="372"/>
      <c r="BA63" s="373"/>
      <c r="BB63" s="373"/>
      <c r="BC63" s="373"/>
    </row>
    <row r="64" spans="1:55" ht="9.75" customHeight="1">
      <c r="A64" s="377"/>
      <c r="B64" s="378"/>
      <c r="C64" s="379"/>
      <c r="D64" s="309" t="s">
        <v>359</v>
      </c>
      <c r="E64" s="310"/>
      <c r="F64" s="311"/>
      <c r="G64" s="366">
        <f>G60-G62</f>
        <v>0</v>
      </c>
      <c r="H64" s="367"/>
      <c r="I64" s="367"/>
      <c r="J64" s="368"/>
      <c r="K64" s="366">
        <f>K60-K62</f>
        <v>0</v>
      </c>
      <c r="L64" s="367"/>
      <c r="M64" s="367"/>
      <c r="N64" s="368"/>
      <c r="O64" s="366">
        <f>O60-O62</f>
        <v>0</v>
      </c>
      <c r="P64" s="367"/>
      <c r="Q64" s="367"/>
      <c r="R64" s="368"/>
      <c r="S64" s="389">
        <f>S60-S62</f>
        <v>0</v>
      </c>
      <c r="T64" s="389"/>
      <c r="U64" s="389"/>
      <c r="V64" s="389"/>
      <c r="W64" s="389">
        <f t="shared" ref="W64" si="18">W60-W62</f>
        <v>0</v>
      </c>
      <c r="X64" s="389"/>
      <c r="Y64" s="389"/>
      <c r="Z64" s="389"/>
      <c r="AA64" s="389">
        <f t="shared" ref="AA64" si="19">AA60-AA62</f>
        <v>0</v>
      </c>
      <c r="AB64" s="389"/>
      <c r="AC64" s="389"/>
      <c r="AD64" s="389"/>
      <c r="AE64" s="389">
        <f>AE60-AE62</f>
        <v>0</v>
      </c>
      <c r="AF64" s="389"/>
      <c r="AG64" s="389"/>
      <c r="AH64" s="389"/>
      <c r="AI64" s="389">
        <f>AI60-AI62</f>
        <v>0</v>
      </c>
      <c r="AJ64" s="389"/>
      <c r="AK64" s="389"/>
      <c r="AL64" s="389"/>
      <c r="AM64" s="389">
        <f>AM60-AM62</f>
        <v>0</v>
      </c>
      <c r="AN64" s="389"/>
      <c r="AO64" s="389"/>
      <c r="AP64" s="389"/>
      <c r="AQ64" s="389">
        <f>AQ60-AQ62</f>
        <v>0</v>
      </c>
      <c r="AR64" s="389"/>
      <c r="AS64" s="389"/>
      <c r="AT64" s="389"/>
      <c r="AU64" s="370"/>
      <c r="AV64" s="370"/>
      <c r="AW64" s="370"/>
      <c r="AX64" s="370"/>
      <c r="AY64" s="371"/>
      <c r="AZ64" s="369"/>
      <c r="BA64" s="370"/>
      <c r="BB64" s="370"/>
      <c r="BC64" s="370"/>
    </row>
    <row r="65" spans="1:55" ht="9.75" customHeight="1">
      <c r="A65" s="380"/>
      <c r="B65" s="381"/>
      <c r="C65" s="382"/>
      <c r="D65" s="317"/>
      <c r="E65" s="318"/>
      <c r="F65" s="319"/>
      <c r="G65" s="374"/>
      <c r="H65" s="375"/>
      <c r="I65" s="375"/>
      <c r="J65" s="376"/>
      <c r="K65" s="374"/>
      <c r="L65" s="375"/>
      <c r="M65" s="375"/>
      <c r="N65" s="376"/>
      <c r="O65" s="374"/>
      <c r="P65" s="375"/>
      <c r="Q65" s="375"/>
      <c r="R65" s="376"/>
      <c r="S65" s="389"/>
      <c r="T65" s="389"/>
      <c r="U65" s="389"/>
      <c r="V65" s="389"/>
      <c r="W65" s="389"/>
      <c r="X65" s="389"/>
      <c r="Y65" s="389"/>
      <c r="Z65" s="389"/>
      <c r="AA65" s="389"/>
      <c r="AB65" s="389"/>
      <c r="AC65" s="389"/>
      <c r="AD65" s="389"/>
      <c r="AE65" s="389"/>
      <c r="AF65" s="389"/>
      <c r="AG65" s="389"/>
      <c r="AH65" s="389"/>
      <c r="AI65" s="389"/>
      <c r="AJ65" s="389"/>
      <c r="AK65" s="389"/>
      <c r="AL65" s="389"/>
      <c r="AM65" s="389"/>
      <c r="AN65" s="389"/>
      <c r="AO65" s="389"/>
      <c r="AP65" s="389"/>
      <c r="AQ65" s="389"/>
      <c r="AR65" s="389"/>
      <c r="AS65" s="389"/>
      <c r="AT65" s="389"/>
      <c r="AU65" s="370"/>
      <c r="AV65" s="370"/>
      <c r="AW65" s="370"/>
      <c r="AX65" s="370"/>
      <c r="AY65" s="371"/>
      <c r="AZ65" s="369"/>
      <c r="BA65" s="370"/>
      <c r="BB65" s="370"/>
      <c r="BC65" s="370"/>
    </row>
    <row r="66" spans="1:55" s="388" customFormat="1" ht="13.5">
      <c r="A66" s="385" t="s">
        <v>388</v>
      </c>
      <c r="B66" s="385"/>
      <c r="C66" s="385"/>
      <c r="D66" s="385"/>
      <c r="E66" s="385"/>
      <c r="F66" s="385"/>
      <c r="G66" s="385"/>
      <c r="H66" s="385"/>
      <c r="I66" s="385"/>
      <c r="J66" s="385"/>
      <c r="K66" s="385"/>
      <c r="L66" s="385"/>
      <c r="M66" s="385"/>
      <c r="N66" s="385"/>
      <c r="O66" s="385"/>
      <c r="P66" s="385"/>
      <c r="Q66" s="385"/>
      <c r="R66" s="385"/>
      <c r="S66" s="385"/>
      <c r="T66" s="385"/>
      <c r="U66" s="385"/>
      <c r="V66" s="385"/>
      <c r="W66" s="385"/>
      <c r="X66" s="385"/>
      <c r="Y66" s="385"/>
      <c r="Z66" s="385"/>
      <c r="AA66" s="385"/>
      <c r="AB66" s="385"/>
      <c r="AC66" s="385"/>
      <c r="AD66" s="385"/>
      <c r="AE66" s="385"/>
      <c r="AF66" s="385"/>
      <c r="AG66" s="385"/>
      <c r="AH66" s="385"/>
      <c r="AI66" s="385"/>
      <c r="AJ66" s="385"/>
      <c r="AK66" s="385"/>
      <c r="AL66" s="385"/>
      <c r="AM66" s="385"/>
      <c r="AN66" s="385"/>
      <c r="AO66" s="385"/>
      <c r="AP66" s="385"/>
      <c r="AQ66" s="385"/>
      <c r="AR66" s="385"/>
      <c r="AS66" s="385"/>
      <c r="AT66" s="385"/>
      <c r="AU66" s="385"/>
      <c r="AV66" s="385"/>
      <c r="AW66" s="385"/>
      <c r="AX66" s="385"/>
      <c r="AY66" s="386"/>
      <c r="AZ66" s="387"/>
      <c r="BA66" s="387"/>
      <c r="BB66" s="387"/>
      <c r="BC66" s="387"/>
    </row>
  </sheetData>
  <mergeCells count="265">
    <mergeCell ref="AZ64:BC65"/>
    <mergeCell ref="A66:AX66"/>
    <mergeCell ref="AA64:AD65"/>
    <mergeCell ref="AE64:AH65"/>
    <mergeCell ref="AI64:AL65"/>
    <mergeCell ref="AM64:AP65"/>
    <mergeCell ref="AQ64:AT65"/>
    <mergeCell ref="AU64:AX65"/>
    <mergeCell ref="AM62:AP63"/>
    <mergeCell ref="AQ62:AT63"/>
    <mergeCell ref="AU62:AX63"/>
    <mergeCell ref="AZ62:AZ63"/>
    <mergeCell ref="D64:F65"/>
    <mergeCell ref="G64:J65"/>
    <mergeCell ref="K64:N65"/>
    <mergeCell ref="O64:R65"/>
    <mergeCell ref="S64:V65"/>
    <mergeCell ref="W64:Z65"/>
    <mergeCell ref="AZ60:AZ61"/>
    <mergeCell ref="D62:F63"/>
    <mergeCell ref="G62:J63"/>
    <mergeCell ref="K62:N63"/>
    <mergeCell ref="O62:R63"/>
    <mergeCell ref="S62:V63"/>
    <mergeCell ref="W62:Z63"/>
    <mergeCell ref="AA62:AD63"/>
    <mergeCell ref="AE62:AH63"/>
    <mergeCell ref="AI62:AL63"/>
    <mergeCell ref="AA60:AD61"/>
    <mergeCell ref="AE60:AH61"/>
    <mergeCell ref="AI60:AL61"/>
    <mergeCell ref="AM60:AP61"/>
    <mergeCell ref="AQ60:AT61"/>
    <mergeCell ref="AU60:AX61"/>
    <mergeCell ref="AI58:AL59"/>
    <mergeCell ref="AM58:AP59"/>
    <mergeCell ref="AQ58:AT59"/>
    <mergeCell ref="AU58:AY59"/>
    <mergeCell ref="D60:F61"/>
    <mergeCell ref="G60:J61"/>
    <mergeCell ref="K60:N61"/>
    <mergeCell ref="O60:R61"/>
    <mergeCell ref="S60:V61"/>
    <mergeCell ref="W60:Z61"/>
    <mergeCell ref="AR54:AY55"/>
    <mergeCell ref="A58:C65"/>
    <mergeCell ref="D58:F59"/>
    <mergeCell ref="G58:J59"/>
    <mergeCell ref="K58:N59"/>
    <mergeCell ref="O58:R59"/>
    <mergeCell ref="S58:V59"/>
    <mergeCell ref="W58:Z59"/>
    <mergeCell ref="AA58:AD59"/>
    <mergeCell ref="AE58:AH59"/>
    <mergeCell ref="AL52:AP53"/>
    <mergeCell ref="AR52:AY53"/>
    <mergeCell ref="A54:C55"/>
    <mergeCell ref="D54:G55"/>
    <mergeCell ref="H54:L55"/>
    <mergeCell ref="N54:R55"/>
    <mergeCell ref="T54:X55"/>
    <mergeCell ref="Z54:AD55"/>
    <mergeCell ref="AF54:AJ55"/>
    <mergeCell ref="AL54:AP55"/>
    <mergeCell ref="AF50:AJ51"/>
    <mergeCell ref="AL50:AP51"/>
    <mergeCell ref="AR50:AY51"/>
    <mergeCell ref="A52:C53"/>
    <mergeCell ref="D52:G53"/>
    <mergeCell ref="H52:L53"/>
    <mergeCell ref="N52:R53"/>
    <mergeCell ref="T52:X53"/>
    <mergeCell ref="Z52:AD53"/>
    <mergeCell ref="AF52:AJ53"/>
    <mergeCell ref="N48:S49"/>
    <mergeCell ref="T48:Y49"/>
    <mergeCell ref="Z48:AE49"/>
    <mergeCell ref="A50:C51"/>
    <mergeCell ref="D50:G51"/>
    <mergeCell ref="H50:L51"/>
    <mergeCell ref="N50:R51"/>
    <mergeCell ref="T50:X51"/>
    <mergeCell ref="Z50:AD51"/>
    <mergeCell ref="AU42:AX43"/>
    <mergeCell ref="AZ42:BC43"/>
    <mergeCell ref="A44:AX44"/>
    <mergeCell ref="A46:C49"/>
    <mergeCell ref="D46:G49"/>
    <mergeCell ref="H46:AE47"/>
    <mergeCell ref="AF46:AK49"/>
    <mergeCell ref="AL46:AQ49"/>
    <mergeCell ref="AR46:AY49"/>
    <mergeCell ref="H48:M49"/>
    <mergeCell ref="W42:Z43"/>
    <mergeCell ref="AA42:AD43"/>
    <mergeCell ref="AE42:AH43"/>
    <mergeCell ref="AI42:AL43"/>
    <mergeCell ref="AM42:AP43"/>
    <mergeCell ref="AQ42:AT43"/>
    <mergeCell ref="AI40:AL41"/>
    <mergeCell ref="AM40:AP41"/>
    <mergeCell ref="AQ40:AT41"/>
    <mergeCell ref="AU40:AX41"/>
    <mergeCell ref="AZ40:AZ41"/>
    <mergeCell ref="D42:F43"/>
    <mergeCell ref="G42:J43"/>
    <mergeCell ref="K42:N43"/>
    <mergeCell ref="O42:R43"/>
    <mergeCell ref="S42:V43"/>
    <mergeCell ref="AU38:AX39"/>
    <mergeCell ref="AZ38:AZ39"/>
    <mergeCell ref="D40:F41"/>
    <mergeCell ref="G40:J41"/>
    <mergeCell ref="K40:N41"/>
    <mergeCell ref="O40:R41"/>
    <mergeCell ref="S40:V41"/>
    <mergeCell ref="W40:Z41"/>
    <mergeCell ref="AA40:AD41"/>
    <mergeCell ref="AE40:AH41"/>
    <mergeCell ref="W38:Z39"/>
    <mergeCell ref="AA38:AD39"/>
    <mergeCell ref="AE38:AH39"/>
    <mergeCell ref="AI38:AL39"/>
    <mergeCell ref="AM38:AP39"/>
    <mergeCell ref="AQ38:AT39"/>
    <mergeCell ref="AE36:AH37"/>
    <mergeCell ref="AI36:AL37"/>
    <mergeCell ref="AM36:AP37"/>
    <mergeCell ref="AQ36:AT37"/>
    <mergeCell ref="AU36:AY37"/>
    <mergeCell ref="D38:F39"/>
    <mergeCell ref="G38:J39"/>
    <mergeCell ref="K38:N39"/>
    <mergeCell ref="O38:R39"/>
    <mergeCell ref="S38:V39"/>
    <mergeCell ref="AL32:AP33"/>
    <mergeCell ref="AR32:AY33"/>
    <mergeCell ref="A36:C43"/>
    <mergeCell ref="D36:F37"/>
    <mergeCell ref="G36:J37"/>
    <mergeCell ref="K36:N37"/>
    <mergeCell ref="O36:R37"/>
    <mergeCell ref="S36:V37"/>
    <mergeCell ref="W36:Z37"/>
    <mergeCell ref="AA36:AD37"/>
    <mergeCell ref="A32:C33"/>
    <mergeCell ref="D32:G33"/>
    <mergeCell ref="H32:N33"/>
    <mergeCell ref="P32:V33"/>
    <mergeCell ref="X32:AD33"/>
    <mergeCell ref="AF32:AJ33"/>
    <mergeCell ref="AL28:AP29"/>
    <mergeCell ref="AR28:AY29"/>
    <mergeCell ref="A30:C31"/>
    <mergeCell ref="D30:G31"/>
    <mergeCell ref="H30:N31"/>
    <mergeCell ref="P30:V31"/>
    <mergeCell ref="X30:AD31"/>
    <mergeCell ref="AF30:AJ31"/>
    <mergeCell ref="AL30:AP31"/>
    <mergeCell ref="AR30:AY31"/>
    <mergeCell ref="A28:C29"/>
    <mergeCell ref="D28:G29"/>
    <mergeCell ref="H28:N29"/>
    <mergeCell ref="P28:V29"/>
    <mergeCell ref="X28:AD29"/>
    <mergeCell ref="AF28:AJ29"/>
    <mergeCell ref="AZ21:BC22"/>
    <mergeCell ref="A24:C27"/>
    <mergeCell ref="D24:G27"/>
    <mergeCell ref="H24:AE25"/>
    <mergeCell ref="AF24:AK27"/>
    <mergeCell ref="AL24:AQ27"/>
    <mergeCell ref="AR24:AY27"/>
    <mergeCell ref="H26:O27"/>
    <mergeCell ref="P26:W27"/>
    <mergeCell ref="X26:AE27"/>
    <mergeCell ref="AA21:AD22"/>
    <mergeCell ref="AE21:AH22"/>
    <mergeCell ref="AI21:AL22"/>
    <mergeCell ref="AM21:AP22"/>
    <mergeCell ref="AQ21:AT22"/>
    <mergeCell ref="AU21:AX22"/>
    <mergeCell ref="AM19:AP20"/>
    <mergeCell ref="AQ19:AT20"/>
    <mergeCell ref="AU19:AX20"/>
    <mergeCell ref="AZ19:AZ20"/>
    <mergeCell ref="D21:F22"/>
    <mergeCell ref="G21:J22"/>
    <mergeCell ref="K21:N22"/>
    <mergeCell ref="O21:R22"/>
    <mergeCell ref="S21:V22"/>
    <mergeCell ref="W21:Z22"/>
    <mergeCell ref="AZ17:AZ18"/>
    <mergeCell ref="D19:F20"/>
    <mergeCell ref="G19:J20"/>
    <mergeCell ref="K19:N20"/>
    <mergeCell ref="O19:R20"/>
    <mergeCell ref="S19:V20"/>
    <mergeCell ref="W19:Z20"/>
    <mergeCell ref="AA19:AD20"/>
    <mergeCell ref="AE19:AH20"/>
    <mergeCell ref="AI19:AL20"/>
    <mergeCell ref="AA17:AD18"/>
    <mergeCell ref="AE17:AH18"/>
    <mergeCell ref="AI17:AL18"/>
    <mergeCell ref="AM17:AP18"/>
    <mergeCell ref="AQ17:AT18"/>
    <mergeCell ref="AU17:AX18"/>
    <mergeCell ref="AI15:AL16"/>
    <mergeCell ref="AM15:AP16"/>
    <mergeCell ref="AQ15:AT16"/>
    <mergeCell ref="AU15:AY16"/>
    <mergeCell ref="D17:F18"/>
    <mergeCell ref="G17:J18"/>
    <mergeCell ref="K17:N18"/>
    <mergeCell ref="O17:R18"/>
    <mergeCell ref="S17:V18"/>
    <mergeCell ref="W17:Z18"/>
    <mergeCell ref="AR11:AY12"/>
    <mergeCell ref="A15:C22"/>
    <mergeCell ref="D15:F16"/>
    <mergeCell ref="G15:J16"/>
    <mergeCell ref="K15:N16"/>
    <mergeCell ref="O15:R16"/>
    <mergeCell ref="S15:V16"/>
    <mergeCell ref="W15:Z16"/>
    <mergeCell ref="AA15:AD16"/>
    <mergeCell ref="AE15:AH16"/>
    <mergeCell ref="AL9:AP10"/>
    <mergeCell ref="AR9:AY10"/>
    <mergeCell ref="A11:C12"/>
    <mergeCell ref="D11:G12"/>
    <mergeCell ref="H11:L12"/>
    <mergeCell ref="N11:R12"/>
    <mergeCell ref="T11:X12"/>
    <mergeCell ref="Z11:AD12"/>
    <mergeCell ref="AF11:AJ12"/>
    <mergeCell ref="AL11:AP12"/>
    <mergeCell ref="AF7:AJ8"/>
    <mergeCell ref="AL7:AP8"/>
    <mergeCell ref="AR7:AY8"/>
    <mergeCell ref="A9:C10"/>
    <mergeCell ref="D9:G10"/>
    <mergeCell ref="H9:L10"/>
    <mergeCell ref="N9:R10"/>
    <mergeCell ref="T9:X10"/>
    <mergeCell ref="Z9:AD10"/>
    <mergeCell ref="AF9:AJ10"/>
    <mergeCell ref="A7:C8"/>
    <mergeCell ref="D7:G8"/>
    <mergeCell ref="H7:L8"/>
    <mergeCell ref="N7:R8"/>
    <mergeCell ref="T7:X8"/>
    <mergeCell ref="Z7:AD8"/>
    <mergeCell ref="A3:C6"/>
    <mergeCell ref="D3:G6"/>
    <mergeCell ref="H3:AE4"/>
    <mergeCell ref="AF3:AK6"/>
    <mergeCell ref="AL3:AQ6"/>
    <mergeCell ref="AR3:AY6"/>
    <mergeCell ref="H5:M6"/>
    <mergeCell ref="N5:S6"/>
    <mergeCell ref="T5:Y6"/>
    <mergeCell ref="Z5:AE6"/>
  </mergeCells>
  <phoneticPr fontId="1"/>
  <pageMargins left="0.78740157480314965" right="0.39370078740157483" top="0.98425196850393704" bottom="0.98425196850393704" header="0.51181102362204722" footer="0.51181102362204722"/>
  <pageSetup paperSize="9" firstPageNumber="20" orientation="landscape" useFirstPageNumber="1" r:id="rId1"/>
  <headerFooter differentOddEven="1" scaleWithDoc="0" alignWithMargins="0">
    <oddFooter>&amp;C- &amp;P -&amp;R一般会計</oddFooter>
    <evenHeader>&amp;C- &amp;P -&amp;R一般会計</evenHeader>
  </headerFooter>
  <rowBreaks count="1" manualBreakCount="1">
    <brk id="22" max="50" man="1"/>
  </row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8A157-1A6E-459A-8FC9-2C7B5308C121}">
  <dimension ref="A1:R14"/>
  <sheetViews>
    <sheetView view="pageBreakPreview" zoomScaleNormal="100" zoomScaleSheetLayoutView="100" workbookViewId="0"/>
  </sheetViews>
  <sheetFormatPr defaultColWidth="9" defaultRowHeight="22.5" customHeight="1"/>
  <cols>
    <col min="1" max="1" width="18" style="294" customWidth="1"/>
    <col min="2" max="2" width="15" style="294" customWidth="1"/>
    <col min="3" max="4" width="2.5" style="294" customWidth="1"/>
    <col min="5" max="5" width="16.25" style="294" customWidth="1"/>
    <col min="6" max="6" width="2.5" style="294" customWidth="1"/>
    <col min="7" max="7" width="6.375" style="294" customWidth="1"/>
    <col min="8" max="8" width="15" style="294" customWidth="1"/>
    <col min="9" max="9" width="10.625" style="294" customWidth="1"/>
    <col min="10" max="10" width="6.625" style="294" customWidth="1"/>
    <col min="11" max="11" width="14.5" style="294" customWidth="1"/>
    <col min="12" max="12" width="6.75" style="294" customWidth="1"/>
    <col min="13" max="13" width="6.625" style="294" customWidth="1"/>
    <col min="14" max="14" width="5.875" style="294" customWidth="1"/>
    <col min="15" max="15" width="5.125" style="294" customWidth="1"/>
    <col min="16" max="16" width="0.5" style="294" customWidth="1"/>
    <col min="17" max="17" width="0" style="294" hidden="1" customWidth="1"/>
    <col min="18" max="16384" width="9" style="294"/>
  </cols>
  <sheetData>
    <row r="1" spans="1:18" ht="22.5" customHeight="1">
      <c r="A1" s="390" t="s">
        <v>389</v>
      </c>
      <c r="B1" s="390"/>
      <c r="C1" s="390"/>
      <c r="D1" s="390"/>
      <c r="E1" s="390"/>
      <c r="F1" s="390"/>
      <c r="G1" s="390"/>
      <c r="H1" s="390"/>
      <c r="I1" s="390"/>
      <c r="J1" s="390"/>
      <c r="K1" s="390"/>
      <c r="L1" s="390"/>
      <c r="M1" s="390"/>
      <c r="N1" s="390"/>
      <c r="O1" s="390"/>
    </row>
    <row r="2" spans="1:18" ht="22.5" customHeight="1">
      <c r="A2" s="301" t="s">
        <v>390</v>
      </c>
      <c r="B2" s="302"/>
      <c r="C2" s="302"/>
      <c r="D2" s="302"/>
      <c r="E2" s="302"/>
      <c r="F2" s="302"/>
      <c r="G2" s="302"/>
      <c r="H2" s="302"/>
      <c r="I2" s="302"/>
      <c r="J2" s="302"/>
      <c r="K2" s="302"/>
      <c r="L2" s="302"/>
      <c r="M2" s="302"/>
      <c r="N2" s="302"/>
      <c r="O2" s="302"/>
    </row>
    <row r="3" spans="1:18" ht="22.5" customHeight="1">
      <c r="A3" s="391" t="s">
        <v>391</v>
      </c>
      <c r="B3" s="305" t="s">
        <v>392</v>
      </c>
      <c r="C3" s="305"/>
      <c r="D3" s="305" t="s">
        <v>393</v>
      </c>
      <c r="E3" s="305"/>
      <c r="F3" s="305"/>
      <c r="G3" s="305"/>
      <c r="H3" s="305"/>
      <c r="I3" s="305" t="s">
        <v>394</v>
      </c>
      <c r="J3" s="305"/>
      <c r="K3" s="305"/>
      <c r="L3" s="305" t="s">
        <v>395</v>
      </c>
      <c r="M3" s="305"/>
      <c r="N3" s="305"/>
      <c r="O3" s="305"/>
    </row>
    <row r="4" spans="1:18" ht="33" customHeight="1">
      <c r="A4" s="392" t="s">
        <v>396</v>
      </c>
      <c r="B4" s="345">
        <f>一般職!$H$32</f>
        <v>2174</v>
      </c>
      <c r="C4" s="393"/>
      <c r="D4" s="394"/>
      <c r="E4" s="395" t="s">
        <v>397</v>
      </c>
      <c r="F4" s="396"/>
      <c r="G4" s="348"/>
      <c r="H4" s="397"/>
      <c r="I4" s="398"/>
      <c r="J4" s="399"/>
      <c r="K4" s="400"/>
      <c r="L4" s="401"/>
      <c r="M4" s="401"/>
      <c r="N4" s="401"/>
      <c r="O4" s="401"/>
    </row>
    <row r="5" spans="1:18" ht="33" customHeight="1">
      <c r="A5" s="402"/>
      <c r="B5" s="403"/>
      <c r="C5" s="404"/>
      <c r="D5" s="322"/>
      <c r="E5" s="405" t="s">
        <v>398</v>
      </c>
      <c r="F5" s="406"/>
      <c r="G5" s="407"/>
      <c r="H5" s="408"/>
      <c r="I5" s="409"/>
      <c r="J5" s="410"/>
      <c r="K5" s="411"/>
      <c r="L5" s="401"/>
      <c r="M5" s="401"/>
      <c r="N5" s="401"/>
      <c r="O5" s="401"/>
    </row>
    <row r="6" spans="1:18" ht="33" customHeight="1">
      <c r="A6" s="402"/>
      <c r="B6" s="403"/>
      <c r="C6" s="404"/>
      <c r="D6" s="412"/>
      <c r="E6" s="413" t="s">
        <v>399</v>
      </c>
      <c r="F6" s="412"/>
      <c r="G6" s="348"/>
      <c r="H6" s="397"/>
      <c r="I6" s="414"/>
      <c r="J6" s="415"/>
      <c r="K6" s="416"/>
      <c r="L6" s="401"/>
      <c r="M6" s="401"/>
      <c r="N6" s="401"/>
      <c r="O6" s="401"/>
      <c r="R6" s="417"/>
    </row>
    <row r="7" spans="1:18" ht="33" customHeight="1">
      <c r="A7" s="402"/>
      <c r="B7" s="403"/>
      <c r="C7" s="404"/>
      <c r="D7" s="412"/>
      <c r="E7" s="418" t="s">
        <v>400</v>
      </c>
      <c r="F7" s="412"/>
      <c r="G7" s="358"/>
      <c r="H7" s="419"/>
      <c r="I7" s="420"/>
      <c r="J7" s="421"/>
      <c r="K7" s="422"/>
      <c r="L7" s="423"/>
      <c r="M7" s="423"/>
      <c r="N7" s="423"/>
      <c r="O7" s="423"/>
      <c r="R7" s="417"/>
    </row>
    <row r="8" spans="1:18" ht="33" customHeight="1">
      <c r="A8" s="402"/>
      <c r="B8" s="403"/>
      <c r="C8" s="404"/>
      <c r="D8" s="424"/>
      <c r="E8" s="425" t="s">
        <v>401</v>
      </c>
      <c r="F8" s="426"/>
      <c r="G8" s="348"/>
      <c r="H8" s="427">
        <f>+B4-H4-H6</f>
        <v>2174</v>
      </c>
      <c r="I8" s="414" t="s">
        <v>402</v>
      </c>
      <c r="J8" s="415"/>
      <c r="K8" s="416"/>
      <c r="L8" s="401"/>
      <c r="M8" s="401"/>
      <c r="N8" s="401"/>
      <c r="O8" s="401"/>
    </row>
    <row r="9" spans="1:18" ht="33" customHeight="1">
      <c r="A9" s="402"/>
      <c r="B9" s="403"/>
      <c r="C9" s="404"/>
      <c r="D9" s="428"/>
      <c r="E9" s="429"/>
      <c r="F9" s="430"/>
      <c r="G9" s="369"/>
      <c r="H9" s="431"/>
      <c r="I9" s="420"/>
      <c r="J9" s="421"/>
      <c r="K9" s="422"/>
      <c r="L9" s="401"/>
      <c r="M9" s="401"/>
      <c r="N9" s="401"/>
      <c r="O9" s="401"/>
      <c r="Q9" s="294" t="str">
        <f>IF(B4=H4+H6+H8,"OK","×")</f>
        <v>OK</v>
      </c>
    </row>
    <row r="10" spans="1:18" ht="33" customHeight="1">
      <c r="A10" s="392" t="s">
        <v>403</v>
      </c>
      <c r="B10" s="345">
        <f>一般職!$P$32</f>
        <v>-822</v>
      </c>
      <c r="C10" s="347"/>
      <c r="D10" s="424"/>
      <c r="E10" s="395" t="s">
        <v>404</v>
      </c>
      <c r="F10" s="430"/>
      <c r="G10" s="432"/>
      <c r="H10" s="427"/>
      <c r="I10" s="398"/>
      <c r="J10" s="399"/>
      <c r="K10" s="400"/>
      <c r="L10" s="401"/>
      <c r="M10" s="401"/>
      <c r="N10" s="401"/>
      <c r="O10" s="401"/>
    </row>
    <row r="11" spans="1:18" ht="33" customHeight="1">
      <c r="A11" s="433"/>
      <c r="B11" s="372"/>
      <c r="C11" s="434"/>
      <c r="D11" s="435"/>
      <c r="E11" s="418" t="s">
        <v>398</v>
      </c>
      <c r="F11" s="436"/>
      <c r="G11" s="437"/>
      <c r="H11" s="431"/>
      <c r="I11" s="409"/>
      <c r="J11" s="410"/>
      <c r="K11" s="411"/>
      <c r="L11" s="423"/>
      <c r="M11" s="423"/>
      <c r="N11" s="423"/>
      <c r="O11" s="423"/>
    </row>
    <row r="12" spans="1:18" ht="33" customHeight="1">
      <c r="A12" s="433"/>
      <c r="B12" s="372"/>
      <c r="C12" s="434"/>
      <c r="D12" s="438"/>
      <c r="E12" s="439" t="s">
        <v>401</v>
      </c>
      <c r="F12" s="426"/>
      <c r="G12" s="351"/>
      <c r="H12" s="427">
        <f>+B10-H10</f>
        <v>-822</v>
      </c>
      <c r="I12" s="414" t="s">
        <v>402</v>
      </c>
      <c r="J12" s="415"/>
      <c r="K12" s="416"/>
      <c r="L12" s="401"/>
      <c r="M12" s="401"/>
      <c r="N12" s="401"/>
      <c r="O12" s="401"/>
    </row>
    <row r="13" spans="1:18" ht="33" customHeight="1">
      <c r="A13" s="440"/>
      <c r="B13" s="355"/>
      <c r="C13" s="357"/>
      <c r="D13" s="438"/>
      <c r="E13" s="441"/>
      <c r="F13" s="426"/>
      <c r="G13" s="351"/>
      <c r="H13" s="442"/>
      <c r="I13" s="420"/>
      <c r="J13" s="421"/>
      <c r="K13" s="422"/>
      <c r="L13" s="401"/>
      <c r="M13" s="401"/>
      <c r="N13" s="401"/>
      <c r="O13" s="401"/>
      <c r="Q13" s="294" t="str">
        <f>IF(B10=H10+H12,"OK","×")</f>
        <v>OK</v>
      </c>
    </row>
    <row r="14" spans="1:18" ht="22.5" customHeight="1">
      <c r="A14" s="383" t="s">
        <v>405</v>
      </c>
    </row>
  </sheetData>
  <mergeCells count="38">
    <mergeCell ref="E12:E13"/>
    <mergeCell ref="F12:F13"/>
    <mergeCell ref="G12:G13"/>
    <mergeCell ref="H12:H13"/>
    <mergeCell ref="I12:K13"/>
    <mergeCell ref="L12:O13"/>
    <mergeCell ref="L8:O9"/>
    <mergeCell ref="A10:A13"/>
    <mergeCell ref="B10:C13"/>
    <mergeCell ref="D10:D11"/>
    <mergeCell ref="F10:F11"/>
    <mergeCell ref="G10:G11"/>
    <mergeCell ref="H10:H11"/>
    <mergeCell ref="I10:K11"/>
    <mergeCell ref="L10:O11"/>
    <mergeCell ref="D12:D13"/>
    <mergeCell ref="D8:D9"/>
    <mergeCell ref="E8:E9"/>
    <mergeCell ref="F8:F9"/>
    <mergeCell ref="G8:G9"/>
    <mergeCell ref="H8:H9"/>
    <mergeCell ref="I8:K9"/>
    <mergeCell ref="A4:A9"/>
    <mergeCell ref="B4:C9"/>
    <mergeCell ref="G4:G5"/>
    <mergeCell ref="H4:H5"/>
    <mergeCell ref="I4:K5"/>
    <mergeCell ref="L4:O5"/>
    <mergeCell ref="G6:G7"/>
    <mergeCell ref="H6:H7"/>
    <mergeCell ref="I6:K7"/>
    <mergeCell ref="L6:O7"/>
    <mergeCell ref="A1:O1"/>
    <mergeCell ref="A2:O2"/>
    <mergeCell ref="B3:C3"/>
    <mergeCell ref="D3:H3"/>
    <mergeCell ref="I3:K3"/>
    <mergeCell ref="L3:O3"/>
  </mergeCells>
  <phoneticPr fontId="1"/>
  <pageMargins left="0.78740157480314965" right="0.39370078740157483" top="0.98425196850393704" bottom="0.98425196850393704" header="0.51181102362204722" footer="0.51181102362204722"/>
  <pageSetup paperSize="9" firstPageNumber="22" orientation="landscape" useFirstPageNumber="1" r:id="rId1"/>
  <headerFooter differentOddEven="1" scaleWithDoc="0" alignWithMargins="0">
    <oddFooter>&amp;C- &amp;P -&amp;R一般会計</oddFooter>
    <evenHeader>&amp;C- &amp;P -&amp;R一般会計</even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A1E04-1A42-4F95-A100-30EA64273E04}">
  <dimension ref="A1:N15"/>
  <sheetViews>
    <sheetView view="pageBreakPreview" zoomScaleNormal="100" zoomScaleSheetLayoutView="100" workbookViewId="0"/>
  </sheetViews>
  <sheetFormatPr defaultColWidth="9" defaultRowHeight="26.25" customHeight="1"/>
  <cols>
    <col min="1" max="1" width="4" style="294" customWidth="1"/>
    <col min="2" max="2" width="23.5" style="294" customWidth="1"/>
    <col min="3" max="4" width="4" style="294" customWidth="1"/>
    <col min="5" max="5" width="19.625" style="294" customWidth="1"/>
    <col min="6" max="6" width="8.625" style="294" customWidth="1"/>
    <col min="7" max="7" width="10" style="294" customWidth="1"/>
    <col min="8" max="8" width="4.5" style="294" customWidth="1"/>
    <col min="9" max="9" width="20" style="294" customWidth="1"/>
    <col min="10" max="10" width="6.25" style="294" customWidth="1"/>
    <col min="11" max="11" width="20" style="294" customWidth="1"/>
    <col min="12" max="12" width="6.25" style="294" customWidth="1"/>
    <col min="13" max="14" width="0" style="294" hidden="1" customWidth="1"/>
    <col min="15" max="16384" width="9" style="294"/>
  </cols>
  <sheetData>
    <row r="1" spans="1:14" ht="26.25" customHeight="1">
      <c r="A1" s="443" t="s">
        <v>406</v>
      </c>
      <c r="B1" s="443"/>
      <c r="C1" s="443"/>
      <c r="D1" s="443"/>
      <c r="E1" s="443"/>
      <c r="F1" s="443"/>
      <c r="G1" s="443"/>
      <c r="H1" s="443"/>
      <c r="I1" s="443"/>
      <c r="J1" s="443"/>
      <c r="K1" s="443"/>
      <c r="L1" s="443"/>
      <c r="M1" s="443"/>
    </row>
    <row r="2" spans="1:14" ht="26.25" customHeight="1">
      <c r="A2" s="390" t="s">
        <v>407</v>
      </c>
      <c r="B2" s="390"/>
      <c r="C2" s="390"/>
      <c r="D2" s="390"/>
      <c r="E2" s="390"/>
      <c r="F2" s="390"/>
      <c r="G2" s="390"/>
      <c r="H2" s="390"/>
      <c r="I2" s="390"/>
      <c r="J2" s="390"/>
      <c r="K2" s="390"/>
      <c r="L2" s="390"/>
    </row>
    <row r="3" spans="1:14" ht="22.5" customHeight="1">
      <c r="A3" s="306" t="s">
        <v>408</v>
      </c>
      <c r="B3" s="342"/>
      <c r="C3" s="342"/>
      <c r="D3" s="342"/>
      <c r="E3" s="342"/>
      <c r="F3" s="342"/>
      <c r="G3" s="342"/>
      <c r="H3" s="444"/>
      <c r="I3" s="306" t="s">
        <v>409</v>
      </c>
      <c r="J3" s="444"/>
      <c r="K3" s="306" t="s">
        <v>410</v>
      </c>
      <c r="L3" s="444"/>
    </row>
    <row r="4" spans="1:14" ht="33" customHeight="1">
      <c r="A4" s="424"/>
      <c r="B4" s="425" t="s">
        <v>411</v>
      </c>
      <c r="C4" s="445"/>
      <c r="D4" s="446"/>
      <c r="E4" s="447" t="s">
        <v>412</v>
      </c>
      <c r="F4" s="447"/>
      <c r="G4" s="448" t="s">
        <v>413</v>
      </c>
      <c r="H4" s="449"/>
      <c r="I4" s="450">
        <v>314247</v>
      </c>
      <c r="J4" s="412"/>
      <c r="K4" s="451">
        <v>276400</v>
      </c>
      <c r="L4" s="452"/>
      <c r="M4" s="417">
        <f>+I4-I7</f>
        <v>-1749</v>
      </c>
      <c r="N4" s="417">
        <f>+K4-K7</f>
        <v>0</v>
      </c>
    </row>
    <row r="5" spans="1:14" ht="33" customHeight="1">
      <c r="A5" s="435"/>
      <c r="B5" s="429"/>
      <c r="C5" s="453"/>
      <c r="D5" s="454"/>
      <c r="E5" s="447" t="s">
        <v>414</v>
      </c>
      <c r="F5" s="447"/>
      <c r="G5" s="455" t="s">
        <v>413</v>
      </c>
      <c r="H5" s="454"/>
      <c r="I5" s="450">
        <v>352867</v>
      </c>
      <c r="J5" s="456"/>
      <c r="K5" s="450">
        <v>283364</v>
      </c>
      <c r="L5" s="457"/>
      <c r="M5" s="417">
        <f>+I5-I8</f>
        <v>-2075</v>
      </c>
      <c r="N5" s="417">
        <f>+K5-K8</f>
        <v>0</v>
      </c>
    </row>
    <row r="6" spans="1:14" ht="33" customHeight="1">
      <c r="A6" s="458"/>
      <c r="B6" s="459"/>
      <c r="C6" s="460"/>
      <c r="D6" s="446"/>
      <c r="E6" s="447" t="s">
        <v>415</v>
      </c>
      <c r="F6" s="447"/>
      <c r="G6" s="448" t="s">
        <v>416</v>
      </c>
      <c r="H6" s="449"/>
      <c r="I6" s="461">
        <v>43.3</v>
      </c>
      <c r="J6" s="456"/>
      <c r="K6" s="461">
        <v>55.9</v>
      </c>
      <c r="L6" s="452"/>
      <c r="M6" s="462">
        <f>+I6-I9</f>
        <v>-0.30000000000000426</v>
      </c>
      <c r="N6" s="462">
        <f>+K6-K9</f>
        <v>0.29999999999999716</v>
      </c>
    </row>
    <row r="7" spans="1:14" ht="33" customHeight="1">
      <c r="A7" s="424"/>
      <c r="B7" s="425" t="s">
        <v>417</v>
      </c>
      <c r="C7" s="445"/>
      <c r="D7" s="446"/>
      <c r="E7" s="447" t="s">
        <v>412</v>
      </c>
      <c r="F7" s="447"/>
      <c r="G7" s="448" t="s">
        <v>413</v>
      </c>
      <c r="H7" s="449"/>
      <c r="I7" s="450">
        <v>315996</v>
      </c>
      <c r="J7" s="412"/>
      <c r="K7" s="451">
        <v>276400</v>
      </c>
      <c r="L7" s="452"/>
    </row>
    <row r="8" spans="1:14" ht="33" customHeight="1">
      <c r="A8" s="435"/>
      <c r="B8" s="429"/>
      <c r="C8" s="453"/>
      <c r="D8" s="454"/>
      <c r="E8" s="447" t="s">
        <v>414</v>
      </c>
      <c r="F8" s="447"/>
      <c r="G8" s="455" t="s">
        <v>413</v>
      </c>
      <c r="H8" s="454"/>
      <c r="I8" s="450">
        <v>354942</v>
      </c>
      <c r="J8" s="456"/>
      <c r="K8" s="450">
        <v>283364</v>
      </c>
      <c r="L8" s="457"/>
      <c r="N8" s="417"/>
    </row>
    <row r="9" spans="1:14" ht="33" customHeight="1">
      <c r="A9" s="458"/>
      <c r="B9" s="459"/>
      <c r="C9" s="460"/>
      <c r="D9" s="446"/>
      <c r="E9" s="447" t="s">
        <v>415</v>
      </c>
      <c r="F9" s="447"/>
      <c r="G9" s="448" t="s">
        <v>416</v>
      </c>
      <c r="H9" s="449"/>
      <c r="I9" s="461">
        <v>43.6</v>
      </c>
      <c r="J9" s="456"/>
      <c r="K9" s="461">
        <v>55.6</v>
      </c>
      <c r="L9" s="452"/>
    </row>
    <row r="10" spans="1:14" ht="26.25" customHeight="1">
      <c r="A10" s="463" t="s">
        <v>405</v>
      </c>
      <c r="B10" s="464"/>
      <c r="C10" s="454"/>
      <c r="D10" s="454"/>
      <c r="E10" s="464"/>
      <c r="F10" s="454"/>
      <c r="G10" s="465"/>
      <c r="H10" s="454"/>
      <c r="I10" s="466"/>
      <c r="J10" s="412"/>
      <c r="K10" s="466"/>
    </row>
    <row r="11" spans="1:14" ht="26.25" customHeight="1">
      <c r="A11" s="467" t="s">
        <v>418</v>
      </c>
      <c r="B11" s="467"/>
      <c r="C11" s="467"/>
      <c r="D11" s="467"/>
      <c r="E11" s="467"/>
      <c r="F11" s="467"/>
      <c r="G11" s="467"/>
      <c r="H11" s="467"/>
      <c r="I11" s="467"/>
      <c r="J11" s="467"/>
      <c r="K11" s="467"/>
      <c r="L11" s="467"/>
    </row>
    <row r="12" spans="1:14" ht="22.5" customHeight="1">
      <c r="A12" s="309" t="s">
        <v>419</v>
      </c>
      <c r="B12" s="310"/>
      <c r="C12" s="311"/>
      <c r="D12" s="309" t="s">
        <v>420</v>
      </c>
      <c r="E12" s="311"/>
      <c r="F12" s="309" t="s">
        <v>421</v>
      </c>
      <c r="G12" s="468"/>
      <c r="H12" s="393"/>
      <c r="I12" s="306" t="s">
        <v>422</v>
      </c>
      <c r="J12" s="342"/>
      <c r="K12" s="342"/>
      <c r="L12" s="444"/>
    </row>
    <row r="13" spans="1:14" ht="22.5" customHeight="1">
      <c r="A13" s="317"/>
      <c r="B13" s="318"/>
      <c r="C13" s="319"/>
      <c r="D13" s="317"/>
      <c r="E13" s="319"/>
      <c r="F13" s="469"/>
      <c r="G13" s="470"/>
      <c r="H13" s="471"/>
      <c r="I13" s="306" t="s">
        <v>423</v>
      </c>
      <c r="J13" s="444"/>
      <c r="K13" s="315" t="s">
        <v>424</v>
      </c>
      <c r="L13" s="316"/>
    </row>
    <row r="14" spans="1:14" ht="33" customHeight="1">
      <c r="A14" s="472"/>
      <c r="B14" s="473" t="s">
        <v>425</v>
      </c>
      <c r="D14" s="345">
        <v>188000</v>
      </c>
      <c r="E14" s="347"/>
      <c r="F14" s="309" t="s">
        <v>426</v>
      </c>
      <c r="G14" s="310"/>
      <c r="H14" s="311"/>
      <c r="I14" s="345">
        <v>188000</v>
      </c>
      <c r="J14" s="346"/>
      <c r="K14" s="305" t="s">
        <v>427</v>
      </c>
      <c r="L14" s="305"/>
    </row>
    <row r="15" spans="1:14" ht="33" customHeight="1">
      <c r="A15" s="474"/>
      <c r="B15" s="475" t="s">
        <v>428</v>
      </c>
      <c r="C15" s="333"/>
      <c r="D15" s="476">
        <v>213600</v>
      </c>
      <c r="E15" s="477"/>
      <c r="F15" s="317"/>
      <c r="G15" s="318"/>
      <c r="H15" s="319"/>
      <c r="I15" s="476">
        <v>220000</v>
      </c>
      <c r="J15" s="478"/>
      <c r="K15" s="305"/>
      <c r="L15" s="305"/>
    </row>
  </sheetData>
  <mergeCells count="30">
    <mergeCell ref="D14:E14"/>
    <mergeCell ref="F14:H15"/>
    <mergeCell ref="I14:J14"/>
    <mergeCell ref="K14:L15"/>
    <mergeCell ref="D15:E15"/>
    <mergeCell ref="I15:J15"/>
    <mergeCell ref="A11:L11"/>
    <mergeCell ref="A12:C13"/>
    <mergeCell ref="D12:E13"/>
    <mergeCell ref="F12:H13"/>
    <mergeCell ref="I12:L12"/>
    <mergeCell ref="I13:J13"/>
    <mergeCell ref="K13:L13"/>
    <mergeCell ref="E6:F6"/>
    <mergeCell ref="A7:A9"/>
    <mergeCell ref="B7:B9"/>
    <mergeCell ref="C7:C9"/>
    <mergeCell ref="E7:F7"/>
    <mergeCell ref="E8:F8"/>
    <mergeCell ref="E9:F9"/>
    <mergeCell ref="A1:M1"/>
    <mergeCell ref="A2:L2"/>
    <mergeCell ref="A3:H3"/>
    <mergeCell ref="I3:J3"/>
    <mergeCell ref="K3:L3"/>
    <mergeCell ref="A4:A6"/>
    <mergeCell ref="B4:B6"/>
    <mergeCell ref="C4:C6"/>
    <mergeCell ref="E4:F4"/>
    <mergeCell ref="E5:F5"/>
  </mergeCells>
  <phoneticPr fontId="1"/>
  <pageMargins left="0.78740157480314965" right="0.39370078740157483" top="0.98425196850393704" bottom="0.98425196850393704" header="0.51181102362204722" footer="0.51181102362204722"/>
  <pageSetup paperSize="9" firstPageNumber="23" orientation="landscape" useFirstPageNumber="1" r:id="rId1"/>
  <headerFooter differentOddEven="1" scaleWithDoc="0" alignWithMargins="0">
    <oddFooter>&amp;C&amp;"ＭＳ 明朝,標準"- &amp;P -&amp;R&amp;"ＭＳ 明朝,標準"一般会計</oddFooter>
    <evenHeader>&amp;C&amp;"ＭＳ 明朝,標準"- &amp;P -&amp;R&amp;"ＭＳ 明朝,標準"一般会計</even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F4886-2036-467A-9058-A8CEA80821F9}">
  <dimension ref="A1:M19"/>
  <sheetViews>
    <sheetView view="pageBreakPreview" zoomScaleNormal="70" zoomScaleSheetLayoutView="100" workbookViewId="0"/>
  </sheetViews>
  <sheetFormatPr defaultColWidth="9" defaultRowHeight="13.5"/>
  <cols>
    <col min="1" max="1" width="28.125" style="294" customWidth="1"/>
    <col min="2" max="2" width="16.25" style="294" customWidth="1"/>
    <col min="3" max="3" width="11.25" style="294" customWidth="1"/>
    <col min="4" max="4" width="5" style="294" customWidth="1"/>
    <col min="5" max="5" width="11.25" style="294" customWidth="1"/>
    <col min="6" max="6" width="5" style="294" customWidth="1"/>
    <col min="7" max="7" width="15" style="294" customWidth="1"/>
    <col min="8" max="8" width="11.25" style="294" customWidth="1"/>
    <col min="9" max="9" width="5" style="294" customWidth="1"/>
    <col min="10" max="10" width="11.25" style="294" customWidth="1"/>
    <col min="11" max="11" width="5" style="294" customWidth="1"/>
    <col min="12" max="13" width="0" style="294" hidden="1" customWidth="1"/>
    <col min="14" max="16384" width="9" style="294"/>
  </cols>
  <sheetData>
    <row r="1" spans="1:13" ht="24.75" customHeight="1">
      <c r="A1" s="467" t="s">
        <v>429</v>
      </c>
      <c r="B1" s="467"/>
      <c r="C1" s="467"/>
      <c r="D1" s="467"/>
      <c r="E1" s="467"/>
      <c r="F1" s="467"/>
      <c r="G1" s="467"/>
      <c r="H1" s="467"/>
      <c r="I1" s="467"/>
      <c r="J1" s="467"/>
      <c r="K1" s="467"/>
    </row>
    <row r="2" spans="1:13" ht="22.5" customHeight="1">
      <c r="A2" s="479" t="s">
        <v>430</v>
      </c>
      <c r="B2" s="306" t="s">
        <v>431</v>
      </c>
      <c r="C2" s="342"/>
      <c r="D2" s="342"/>
      <c r="E2" s="342"/>
      <c r="F2" s="444"/>
      <c r="G2" s="306" t="s">
        <v>432</v>
      </c>
      <c r="H2" s="342"/>
      <c r="I2" s="342"/>
      <c r="J2" s="342"/>
      <c r="K2" s="444"/>
    </row>
    <row r="3" spans="1:13" ht="22.5" customHeight="1">
      <c r="A3" s="321"/>
      <c r="B3" s="473" t="s">
        <v>433</v>
      </c>
      <c r="C3" s="306" t="s">
        <v>434</v>
      </c>
      <c r="D3" s="444"/>
      <c r="E3" s="306" t="s">
        <v>435</v>
      </c>
      <c r="F3" s="444"/>
      <c r="G3" s="391" t="s">
        <v>433</v>
      </c>
      <c r="H3" s="305" t="s">
        <v>434</v>
      </c>
      <c r="I3" s="305"/>
      <c r="J3" s="305" t="s">
        <v>435</v>
      </c>
      <c r="K3" s="305"/>
    </row>
    <row r="4" spans="1:13" ht="25.5" customHeight="1">
      <c r="A4" s="479" t="s">
        <v>436</v>
      </c>
      <c r="B4" s="391" t="s">
        <v>437</v>
      </c>
      <c r="C4" s="480">
        <v>45</v>
      </c>
      <c r="D4" s="481"/>
      <c r="E4" s="482">
        <f>ROUND(C4/+$C$10*100,1)</f>
        <v>20.5</v>
      </c>
      <c r="F4" s="483"/>
      <c r="G4" s="473" t="s">
        <v>437</v>
      </c>
      <c r="H4" s="484"/>
      <c r="I4" s="452"/>
      <c r="J4" s="482"/>
      <c r="K4" s="457"/>
      <c r="L4" s="417">
        <f>+C4-C11</f>
        <v>4</v>
      </c>
      <c r="M4" s="417">
        <f>+H4-H11</f>
        <v>0</v>
      </c>
    </row>
    <row r="5" spans="1:13" ht="25.5" customHeight="1">
      <c r="A5" s="402"/>
      <c r="B5" s="391" t="s">
        <v>438</v>
      </c>
      <c r="C5" s="480">
        <v>25</v>
      </c>
      <c r="D5" s="485"/>
      <c r="E5" s="482">
        <f t="shared" ref="E5:E9" si="0">ROUND(C5/+$C$10*100,1)</f>
        <v>11.4</v>
      </c>
      <c r="F5" s="452"/>
      <c r="G5" s="475" t="s">
        <v>438</v>
      </c>
      <c r="H5" s="486"/>
      <c r="I5" s="457"/>
      <c r="J5" s="482"/>
      <c r="K5" s="452"/>
      <c r="L5" s="417">
        <f t="shared" ref="L5:L10" si="1">+C5-C12</f>
        <v>0</v>
      </c>
      <c r="M5" s="417">
        <f t="shared" ref="M5:M10" si="2">+H5-H12</f>
        <v>0</v>
      </c>
    </row>
    <row r="6" spans="1:13" ht="25.5" customHeight="1">
      <c r="A6" s="402"/>
      <c r="B6" s="391" t="s">
        <v>439</v>
      </c>
      <c r="C6" s="480">
        <v>63</v>
      </c>
      <c r="D6" s="481"/>
      <c r="E6" s="482">
        <f>100-E4-E5-E7-E8-E9</f>
        <v>28.599999999999994</v>
      </c>
      <c r="F6" s="457"/>
      <c r="G6" s="473" t="s">
        <v>439</v>
      </c>
      <c r="H6" s="484">
        <v>7</v>
      </c>
      <c r="I6" s="452"/>
      <c r="J6" s="482">
        <f>ROUND(H6/+$H$10*100,1)</f>
        <v>100</v>
      </c>
      <c r="K6" s="457"/>
      <c r="L6" s="417">
        <f>+C6-C13</f>
        <v>-1</v>
      </c>
      <c r="M6" s="417">
        <f>+H6-H13</f>
        <v>0</v>
      </c>
    </row>
    <row r="7" spans="1:13" ht="25.5" customHeight="1">
      <c r="A7" s="402"/>
      <c r="B7" s="391" t="s">
        <v>440</v>
      </c>
      <c r="C7" s="480">
        <v>57</v>
      </c>
      <c r="D7" s="485"/>
      <c r="E7" s="482">
        <f t="shared" si="0"/>
        <v>25.9</v>
      </c>
      <c r="F7" s="452"/>
      <c r="G7" s="475"/>
      <c r="H7" s="484"/>
      <c r="I7" s="452"/>
      <c r="J7" s="487"/>
      <c r="K7" s="452"/>
      <c r="L7" s="417">
        <f t="shared" si="1"/>
        <v>0</v>
      </c>
      <c r="M7" s="417">
        <f t="shared" si="2"/>
        <v>0</v>
      </c>
    </row>
    <row r="8" spans="1:13" ht="25.5" customHeight="1">
      <c r="A8" s="402"/>
      <c r="B8" s="391" t="s">
        <v>441</v>
      </c>
      <c r="C8" s="480">
        <v>21</v>
      </c>
      <c r="D8" s="481"/>
      <c r="E8" s="482">
        <f>ROUND(C8/+$C$10*100,1)</f>
        <v>9.5</v>
      </c>
      <c r="F8" s="457"/>
      <c r="G8" s="383"/>
      <c r="H8" s="486"/>
      <c r="I8" s="457"/>
      <c r="J8" s="488"/>
      <c r="K8" s="457"/>
      <c r="L8" s="417">
        <f t="shared" si="1"/>
        <v>0</v>
      </c>
      <c r="M8" s="417">
        <f t="shared" si="2"/>
        <v>0</v>
      </c>
    </row>
    <row r="9" spans="1:13" ht="25.5" customHeight="1">
      <c r="A9" s="402"/>
      <c r="B9" s="391" t="s">
        <v>442</v>
      </c>
      <c r="C9" s="480">
        <v>9</v>
      </c>
      <c r="D9" s="485"/>
      <c r="E9" s="482">
        <f t="shared" si="0"/>
        <v>4.0999999999999996</v>
      </c>
      <c r="F9" s="452"/>
      <c r="G9" s="489"/>
      <c r="H9" s="484"/>
      <c r="I9" s="452"/>
      <c r="J9" s="487"/>
      <c r="K9" s="452"/>
      <c r="L9" s="417">
        <f t="shared" si="1"/>
        <v>0</v>
      </c>
      <c r="M9" s="417">
        <f t="shared" si="2"/>
        <v>0</v>
      </c>
    </row>
    <row r="10" spans="1:13" ht="25.5" customHeight="1">
      <c r="A10" s="490"/>
      <c r="B10" s="391" t="s">
        <v>352</v>
      </c>
      <c r="C10" s="484">
        <f>SUM(C4:C9)</f>
        <v>220</v>
      </c>
      <c r="D10" s="333"/>
      <c r="E10" s="482">
        <f>SUM(E4:E9)</f>
        <v>99.999999999999986</v>
      </c>
      <c r="F10" s="457"/>
      <c r="G10" s="491" t="s">
        <v>352</v>
      </c>
      <c r="H10" s="484">
        <f>SUM(H4:H7)</f>
        <v>7</v>
      </c>
      <c r="I10" s="452"/>
      <c r="J10" s="487">
        <f>SUM(J4:J7)</f>
        <v>100</v>
      </c>
      <c r="K10" s="452"/>
      <c r="L10" s="417">
        <f t="shared" si="1"/>
        <v>3</v>
      </c>
      <c r="M10" s="417">
        <f t="shared" si="2"/>
        <v>0</v>
      </c>
    </row>
    <row r="11" spans="1:13" ht="25.5" customHeight="1">
      <c r="A11" s="479" t="s">
        <v>443</v>
      </c>
      <c r="B11" s="391" t="s">
        <v>437</v>
      </c>
      <c r="C11" s="480">
        <v>41</v>
      </c>
      <c r="D11" s="481"/>
      <c r="E11" s="482">
        <f>ROUND(C11/+$C$17*100,1)</f>
        <v>18.899999999999999</v>
      </c>
      <c r="F11" s="483"/>
      <c r="G11" s="473" t="s">
        <v>437</v>
      </c>
      <c r="H11" s="484"/>
      <c r="I11" s="452"/>
      <c r="J11" s="482"/>
      <c r="K11" s="457"/>
    </row>
    <row r="12" spans="1:13" ht="25.5" customHeight="1">
      <c r="A12" s="402"/>
      <c r="B12" s="391" t="s">
        <v>438</v>
      </c>
      <c r="C12" s="480">
        <v>25</v>
      </c>
      <c r="D12" s="485"/>
      <c r="E12" s="482">
        <f>ROUND(C12/+$C$17*100,1)</f>
        <v>11.5</v>
      </c>
      <c r="F12" s="452"/>
      <c r="G12" s="475" t="s">
        <v>438</v>
      </c>
      <c r="H12" s="486"/>
      <c r="I12" s="457"/>
      <c r="J12" s="482"/>
      <c r="K12" s="452"/>
    </row>
    <row r="13" spans="1:13" ht="25.5" customHeight="1">
      <c r="A13" s="402"/>
      <c r="B13" s="391" t="s">
        <v>439</v>
      </c>
      <c r="C13" s="480">
        <v>64</v>
      </c>
      <c r="D13" s="481"/>
      <c r="E13" s="482">
        <f>100-E11-E12-E14-E15-E16</f>
        <v>29.499999999999993</v>
      </c>
      <c r="F13" s="457"/>
      <c r="G13" s="473" t="s">
        <v>439</v>
      </c>
      <c r="H13" s="484">
        <v>7</v>
      </c>
      <c r="I13" s="452"/>
      <c r="J13" s="482">
        <f>ROUND(H13/+$H$17*100,1)</f>
        <v>100</v>
      </c>
      <c r="K13" s="457"/>
    </row>
    <row r="14" spans="1:13" ht="25.5" customHeight="1">
      <c r="A14" s="402"/>
      <c r="B14" s="391" t="s">
        <v>440</v>
      </c>
      <c r="C14" s="480">
        <v>57</v>
      </c>
      <c r="D14" s="485"/>
      <c r="E14" s="482">
        <f t="shared" ref="E14:E16" si="3">ROUND(C14/+$C$17*100,1)</f>
        <v>26.3</v>
      </c>
      <c r="F14" s="452"/>
      <c r="G14" s="475"/>
      <c r="H14" s="484"/>
      <c r="I14" s="452"/>
      <c r="J14" s="487"/>
      <c r="K14" s="452"/>
    </row>
    <row r="15" spans="1:13" ht="25.5" customHeight="1">
      <c r="A15" s="402"/>
      <c r="B15" s="391" t="s">
        <v>441</v>
      </c>
      <c r="C15" s="480">
        <v>21</v>
      </c>
      <c r="D15" s="481"/>
      <c r="E15" s="482">
        <f t="shared" si="3"/>
        <v>9.6999999999999993</v>
      </c>
      <c r="F15" s="457"/>
      <c r="G15" s="383"/>
      <c r="H15" s="486"/>
      <c r="I15" s="457"/>
      <c r="J15" s="488"/>
      <c r="K15" s="457"/>
    </row>
    <row r="16" spans="1:13" ht="25.5" customHeight="1">
      <c r="A16" s="402"/>
      <c r="B16" s="391" t="s">
        <v>442</v>
      </c>
      <c r="C16" s="480">
        <v>9</v>
      </c>
      <c r="D16" s="485"/>
      <c r="E16" s="482">
        <f t="shared" si="3"/>
        <v>4.0999999999999996</v>
      </c>
      <c r="F16" s="452"/>
      <c r="G16" s="489"/>
      <c r="H16" s="484"/>
      <c r="I16" s="452"/>
      <c r="J16" s="487"/>
      <c r="K16" s="452"/>
    </row>
    <row r="17" spans="1:11" ht="25.5" customHeight="1">
      <c r="A17" s="490"/>
      <c r="B17" s="391" t="s">
        <v>352</v>
      </c>
      <c r="C17" s="484">
        <f>SUM(C11:C16)</f>
        <v>217</v>
      </c>
      <c r="D17" s="333"/>
      <c r="E17" s="482">
        <f>SUM(E11:E16)</f>
        <v>99.999999999999986</v>
      </c>
      <c r="F17" s="452"/>
      <c r="G17" s="491" t="s">
        <v>352</v>
      </c>
      <c r="H17" s="484">
        <f>SUM(H11:H14)</f>
        <v>7</v>
      </c>
      <c r="I17" s="452"/>
      <c r="J17" s="487">
        <f>SUM(J11:J14)</f>
        <v>100</v>
      </c>
      <c r="K17" s="452"/>
    </row>
    <row r="19" spans="1:11" hidden="1">
      <c r="E19" s="294" t="str">
        <f>IF(E10=E17,"OK","違うよ！")</f>
        <v>OK</v>
      </c>
      <c r="J19" s="294" t="str">
        <f>IF(J10=J17,"OK","違うよ！")</f>
        <v>OK</v>
      </c>
    </row>
  </sheetData>
  <mergeCells count="10">
    <mergeCell ref="A4:A10"/>
    <mergeCell ref="A11:A17"/>
    <mergeCell ref="A1:K1"/>
    <mergeCell ref="A2:A3"/>
    <mergeCell ref="B2:F2"/>
    <mergeCell ref="G2:K2"/>
    <mergeCell ref="C3:D3"/>
    <mergeCell ref="E3:F3"/>
    <mergeCell ref="H3:I3"/>
    <mergeCell ref="J3:K3"/>
  </mergeCells>
  <phoneticPr fontId="1"/>
  <pageMargins left="0.78740157480314965" right="0.39370078740157483" top="0.98425196850393704" bottom="0.98425196850393704" header="0.51181102362204722" footer="0.51181102362204722"/>
  <pageSetup paperSize="9" firstPageNumber="24" orientation="landscape" useFirstPageNumber="1" r:id="rId1"/>
  <headerFooter differentOddEven="1" scaleWithDoc="0" alignWithMargins="0">
    <oddFooter>&amp;C- &amp;P -&amp;R一般会計</oddFooter>
    <evenHeader>&amp;C- &amp;P -&amp;R一般会計</even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6B5F6-A074-492A-A68C-DCF7BE2188FA}">
  <dimension ref="A1:G22"/>
  <sheetViews>
    <sheetView view="pageBreakPreview" zoomScaleNormal="100" zoomScaleSheetLayoutView="100" workbookViewId="0"/>
  </sheetViews>
  <sheetFormatPr defaultColWidth="9" defaultRowHeight="18.75" customHeight="1"/>
  <cols>
    <col min="1" max="1" width="17.625" style="454" customWidth="1"/>
    <col min="2" max="7" width="19.625" style="454" customWidth="1"/>
    <col min="8" max="16384" width="9" style="454"/>
  </cols>
  <sheetData>
    <row r="1" spans="1:7" ht="22.5" customHeight="1">
      <c r="A1" s="492" t="s">
        <v>444</v>
      </c>
      <c r="B1" s="492"/>
      <c r="C1" s="492"/>
      <c r="D1" s="492"/>
      <c r="E1" s="492"/>
      <c r="F1" s="492"/>
      <c r="G1" s="492"/>
    </row>
    <row r="2" spans="1:7" ht="22.5" customHeight="1">
      <c r="A2" s="493" t="s">
        <v>445</v>
      </c>
      <c r="B2" s="493" t="s">
        <v>446</v>
      </c>
      <c r="C2" s="493" t="s">
        <v>447</v>
      </c>
      <c r="D2" s="493" t="s">
        <v>448</v>
      </c>
      <c r="E2" s="493" t="s">
        <v>449</v>
      </c>
      <c r="F2" s="493" t="s">
        <v>450</v>
      </c>
      <c r="G2" s="493" t="s">
        <v>451</v>
      </c>
    </row>
    <row r="3" spans="1:7" ht="18.95" customHeight="1">
      <c r="A3" s="392" t="s">
        <v>409</v>
      </c>
      <c r="B3" s="494" t="s">
        <v>452</v>
      </c>
      <c r="C3" s="494" t="s">
        <v>453</v>
      </c>
      <c r="D3" s="494" t="s">
        <v>454</v>
      </c>
      <c r="E3" s="494" t="s">
        <v>455</v>
      </c>
      <c r="F3" s="494" t="s">
        <v>456</v>
      </c>
      <c r="G3" s="494" t="s">
        <v>457</v>
      </c>
    </row>
    <row r="4" spans="1:7" ht="18.95" customHeight="1">
      <c r="A4" s="433"/>
      <c r="B4" s="495"/>
      <c r="C4" s="495"/>
      <c r="D4" s="495"/>
      <c r="E4" s="495"/>
      <c r="F4" s="495"/>
      <c r="G4" s="495"/>
    </row>
    <row r="5" spans="1:7" ht="18.95" customHeight="1">
      <c r="A5" s="433"/>
      <c r="B5" s="495"/>
      <c r="C5" s="495"/>
      <c r="D5" s="495"/>
      <c r="E5" s="495"/>
      <c r="F5" s="495"/>
      <c r="G5" s="495"/>
    </row>
    <row r="6" spans="1:7" ht="18.95" customHeight="1">
      <c r="A6" s="433"/>
      <c r="B6" s="495"/>
      <c r="C6" s="495"/>
      <c r="D6" s="495"/>
      <c r="E6" s="495"/>
      <c r="F6" s="495"/>
      <c r="G6" s="495"/>
    </row>
    <row r="7" spans="1:7" ht="18.95" customHeight="1">
      <c r="A7" s="433"/>
      <c r="B7" s="495"/>
      <c r="C7" s="495"/>
      <c r="D7" s="495"/>
      <c r="E7" s="495"/>
      <c r="F7" s="495"/>
      <c r="G7" s="495"/>
    </row>
    <row r="8" spans="1:7" ht="18.95" customHeight="1">
      <c r="A8" s="433"/>
      <c r="B8" s="495"/>
      <c r="C8" s="495"/>
      <c r="D8" s="495"/>
      <c r="E8" s="495"/>
      <c r="F8" s="495"/>
      <c r="G8" s="495"/>
    </row>
    <row r="9" spans="1:7" ht="18.95" customHeight="1">
      <c r="A9" s="433"/>
      <c r="B9" s="496"/>
      <c r="C9" s="496"/>
      <c r="D9" s="496"/>
      <c r="E9" s="496"/>
      <c r="F9" s="496"/>
      <c r="G9" s="496"/>
    </row>
    <row r="10" spans="1:7" ht="18.95" customHeight="1">
      <c r="A10" s="440"/>
      <c r="B10" s="497"/>
      <c r="C10" s="497"/>
      <c r="D10" s="497"/>
      <c r="E10" s="497"/>
      <c r="F10" s="497"/>
      <c r="G10" s="497"/>
    </row>
    <row r="13" spans="1:7" ht="22.5" customHeight="1">
      <c r="A13" s="493" t="s">
        <v>445</v>
      </c>
      <c r="B13" s="498" t="s">
        <v>437</v>
      </c>
      <c r="C13" s="498"/>
      <c r="D13" s="499" t="s">
        <v>458</v>
      </c>
      <c r="E13" s="500"/>
      <c r="F13" s="499" t="s">
        <v>459</v>
      </c>
      <c r="G13" s="501"/>
    </row>
    <row r="14" spans="1:7" ht="18.75" customHeight="1">
      <c r="A14" s="498" t="s">
        <v>410</v>
      </c>
      <c r="B14" s="502" t="s">
        <v>460</v>
      </c>
      <c r="C14" s="503"/>
      <c r="D14" s="502" t="s">
        <v>461</v>
      </c>
      <c r="E14" s="503"/>
      <c r="F14" s="502" t="s">
        <v>462</v>
      </c>
      <c r="G14" s="503"/>
    </row>
    <row r="15" spans="1:7" ht="18.75" customHeight="1">
      <c r="A15" s="498"/>
      <c r="B15" s="504"/>
      <c r="C15" s="505"/>
      <c r="D15" s="504"/>
      <c r="E15" s="505"/>
      <c r="F15" s="504"/>
      <c r="G15" s="505"/>
    </row>
    <row r="16" spans="1:7" ht="18.75" customHeight="1">
      <c r="A16" s="498"/>
      <c r="B16" s="504"/>
      <c r="C16" s="505"/>
      <c r="D16" s="504"/>
      <c r="E16" s="505"/>
      <c r="F16" s="504"/>
      <c r="G16" s="505"/>
    </row>
    <row r="17" spans="1:7" ht="18.75" customHeight="1">
      <c r="A17" s="498"/>
      <c r="B17" s="504"/>
      <c r="C17" s="505"/>
      <c r="D17" s="504"/>
      <c r="E17" s="505"/>
      <c r="F17" s="504"/>
      <c r="G17" s="505"/>
    </row>
    <row r="18" spans="1:7" ht="18.75" customHeight="1">
      <c r="A18" s="498"/>
      <c r="B18" s="504"/>
      <c r="C18" s="505"/>
      <c r="D18" s="504"/>
      <c r="E18" s="505"/>
      <c r="F18" s="504"/>
      <c r="G18" s="505"/>
    </row>
    <row r="19" spans="1:7" ht="18.75" customHeight="1">
      <c r="A19" s="498"/>
      <c r="B19" s="506"/>
      <c r="C19" s="507"/>
      <c r="D19" s="506"/>
      <c r="E19" s="508"/>
      <c r="F19" s="506"/>
      <c r="G19" s="507"/>
    </row>
    <row r="20" spans="1:7" ht="18.75" customHeight="1">
      <c r="A20" s="498"/>
      <c r="B20" s="506"/>
      <c r="C20" s="507"/>
      <c r="D20" s="506"/>
      <c r="E20" s="508"/>
      <c r="F20" s="506"/>
      <c r="G20" s="507"/>
    </row>
    <row r="21" spans="1:7" ht="18.75" customHeight="1">
      <c r="A21" s="498"/>
      <c r="B21" s="440"/>
      <c r="C21" s="440"/>
      <c r="D21" s="509"/>
      <c r="E21" s="510"/>
      <c r="F21" s="511"/>
      <c r="G21" s="460"/>
    </row>
    <row r="22" spans="1:7" ht="18.75" customHeight="1">
      <c r="D22" s="465"/>
      <c r="E22" s="465"/>
    </row>
  </sheetData>
  <mergeCells count="18">
    <mergeCell ref="B13:C13"/>
    <mergeCell ref="D13:E13"/>
    <mergeCell ref="F13:G13"/>
    <mergeCell ref="A14:A21"/>
    <mergeCell ref="B14:C18"/>
    <mergeCell ref="D14:E18"/>
    <mergeCell ref="F14:G18"/>
    <mergeCell ref="B21:C21"/>
    <mergeCell ref="D21:E21"/>
    <mergeCell ref="F21:G21"/>
    <mergeCell ref="A1:G1"/>
    <mergeCell ref="A3:A10"/>
    <mergeCell ref="B3:B8"/>
    <mergeCell ref="C3:C8"/>
    <mergeCell ref="D3:D8"/>
    <mergeCell ref="E3:E8"/>
    <mergeCell ref="F3:F8"/>
    <mergeCell ref="G3:G8"/>
  </mergeCells>
  <phoneticPr fontId="1"/>
  <pageMargins left="0.78740157480314965" right="0.39370078740157483" top="0.98425196850393704" bottom="0.98425196850393704" header="0.51181102362204722" footer="0.51181102362204722"/>
  <pageSetup paperSize="9" firstPageNumber="25" orientation="landscape" useFirstPageNumber="1" r:id="rId1"/>
  <headerFooter differentOddEven="1" scaleWithDoc="0" alignWithMargins="0">
    <oddFooter>&amp;C&amp;"ＭＳ 明朝,標準"- &amp;P -&amp;R&amp;"ＭＳ 明朝,標準"一般会計</oddFooter>
    <evenHeader>&amp;C&amp;"ＭＳ 明朝,標準"- &amp;P -&amp;R&amp;"ＭＳ 明朝,標準"一般会計</evenHead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8C8AE-EEB2-4F88-B34B-BDAB8D60CC9D}">
  <dimension ref="A1:P16"/>
  <sheetViews>
    <sheetView view="pageBreakPreview" zoomScaleNormal="100" zoomScaleSheetLayoutView="100" workbookViewId="0"/>
  </sheetViews>
  <sheetFormatPr defaultColWidth="9" defaultRowHeight="26.25" customHeight="1"/>
  <cols>
    <col min="1" max="1" width="5.625" style="304" customWidth="1"/>
    <col min="2" max="2" width="14.375" style="304" customWidth="1"/>
    <col min="3" max="3" width="7.625" style="304" customWidth="1"/>
    <col min="4" max="4" width="4.625" style="304" customWidth="1"/>
    <col min="5" max="5" width="5.625" style="304" customWidth="1"/>
    <col min="6" max="8" width="17.125" style="304" customWidth="1"/>
    <col min="9" max="13" width="9" style="304"/>
    <col min="14" max="16" width="0" style="304" hidden="1" customWidth="1"/>
    <col min="17" max="16384" width="9" style="304"/>
  </cols>
  <sheetData>
    <row r="1" spans="1:16" ht="26.25" customHeight="1">
      <c r="A1" s="294" t="s">
        <v>463</v>
      </c>
    </row>
    <row r="2" spans="1:16" ht="22.5" customHeight="1">
      <c r="A2" s="305" t="s">
        <v>464</v>
      </c>
      <c r="B2" s="305"/>
      <c r="C2" s="305"/>
      <c r="D2" s="305"/>
      <c r="E2" s="305"/>
      <c r="F2" s="391" t="s">
        <v>465</v>
      </c>
      <c r="G2" s="391" t="s">
        <v>466</v>
      </c>
      <c r="H2" s="391" t="s">
        <v>467</v>
      </c>
      <c r="I2" s="294"/>
      <c r="J2" s="294"/>
      <c r="K2" s="294"/>
      <c r="L2" s="294"/>
    </row>
    <row r="3" spans="1:16" ht="27.75" customHeight="1">
      <c r="A3" s="512" t="s">
        <v>74</v>
      </c>
      <c r="B3" s="306" t="s">
        <v>468</v>
      </c>
      <c r="C3" s="342"/>
      <c r="D3" s="475" t="s">
        <v>469</v>
      </c>
      <c r="E3" s="513" t="s">
        <v>470</v>
      </c>
      <c r="F3" s="391">
        <f>SUM(G3:H3)</f>
        <v>227</v>
      </c>
      <c r="G3" s="391">
        <v>220</v>
      </c>
      <c r="H3" s="391">
        <v>7</v>
      </c>
      <c r="I3" s="294"/>
      <c r="J3" s="294"/>
      <c r="K3" s="294"/>
      <c r="L3" s="294"/>
      <c r="N3" s="514">
        <f>+F3-F10</f>
        <v>3</v>
      </c>
      <c r="O3" s="514">
        <f>+G3-G10</f>
        <v>3</v>
      </c>
      <c r="P3" s="514">
        <f>+H3-H10</f>
        <v>0</v>
      </c>
    </row>
    <row r="4" spans="1:16" ht="27.75" customHeight="1">
      <c r="A4" s="512"/>
      <c r="B4" s="306" t="s">
        <v>471</v>
      </c>
      <c r="C4" s="342"/>
      <c r="D4" s="475" t="s">
        <v>472</v>
      </c>
      <c r="E4" s="513" t="s">
        <v>470</v>
      </c>
      <c r="F4" s="391">
        <f>SUM(G4:H4)</f>
        <v>190</v>
      </c>
      <c r="G4" s="391">
        <v>186</v>
      </c>
      <c r="H4" s="391">
        <f>H3-3</f>
        <v>4</v>
      </c>
      <c r="I4" s="294"/>
      <c r="J4" s="294"/>
      <c r="K4" s="294"/>
      <c r="L4" s="294"/>
      <c r="N4" s="514">
        <f t="shared" ref="N4:P9" si="0">+F4-F11</f>
        <v>4</v>
      </c>
      <c r="O4" s="514">
        <f t="shared" si="0"/>
        <v>4</v>
      </c>
      <c r="P4" s="514">
        <f t="shared" si="0"/>
        <v>0</v>
      </c>
    </row>
    <row r="5" spans="1:16" ht="27.75" customHeight="1">
      <c r="A5" s="512"/>
      <c r="B5" s="305" t="s">
        <v>473</v>
      </c>
      <c r="C5" s="515" t="s">
        <v>474</v>
      </c>
      <c r="D5" s="515"/>
      <c r="E5" s="513" t="s">
        <v>470</v>
      </c>
      <c r="F5" s="391">
        <f>SUM(G5:H5)</f>
        <v>6</v>
      </c>
      <c r="G5" s="391">
        <v>6</v>
      </c>
      <c r="H5" s="391"/>
      <c r="I5" s="294"/>
      <c r="J5" s="294"/>
      <c r="K5" s="294"/>
      <c r="L5" s="294"/>
      <c r="N5" s="514">
        <f t="shared" si="0"/>
        <v>6</v>
      </c>
      <c r="O5" s="514">
        <f t="shared" si="0"/>
        <v>6</v>
      </c>
      <c r="P5" s="514">
        <f t="shared" si="0"/>
        <v>0</v>
      </c>
    </row>
    <row r="6" spans="1:16" ht="27.75" customHeight="1">
      <c r="A6" s="512"/>
      <c r="B6" s="305"/>
      <c r="C6" s="515" t="s">
        <v>475</v>
      </c>
      <c r="D6" s="515"/>
      <c r="E6" s="513" t="s">
        <v>470</v>
      </c>
      <c r="F6" s="391"/>
      <c r="G6" s="391"/>
      <c r="H6" s="391"/>
      <c r="I6" s="294"/>
      <c r="J6" s="294"/>
      <c r="K6" s="294"/>
      <c r="L6" s="294"/>
      <c r="N6" s="514">
        <f t="shared" si="0"/>
        <v>0</v>
      </c>
      <c r="O6" s="514">
        <f t="shared" si="0"/>
        <v>0</v>
      </c>
      <c r="P6" s="514">
        <f t="shared" si="0"/>
        <v>0</v>
      </c>
    </row>
    <row r="7" spans="1:16" ht="27.75" customHeight="1">
      <c r="A7" s="512"/>
      <c r="B7" s="305"/>
      <c r="C7" s="515" t="s">
        <v>476</v>
      </c>
      <c r="D7" s="515"/>
      <c r="E7" s="513" t="s">
        <v>470</v>
      </c>
      <c r="F7" s="391">
        <f>SUM(G7:H7)</f>
        <v>7</v>
      </c>
      <c r="G7" s="391">
        <v>7</v>
      </c>
      <c r="H7" s="391"/>
      <c r="I7" s="294"/>
      <c r="J7" s="294"/>
      <c r="K7" s="294"/>
      <c r="L7" s="294"/>
      <c r="N7" s="514">
        <f t="shared" si="0"/>
        <v>0</v>
      </c>
      <c r="O7" s="514">
        <f t="shared" si="0"/>
        <v>0</v>
      </c>
      <c r="P7" s="514">
        <f t="shared" si="0"/>
        <v>0</v>
      </c>
    </row>
    <row r="8" spans="1:16" ht="27.75" customHeight="1">
      <c r="A8" s="512"/>
      <c r="B8" s="305"/>
      <c r="C8" s="515" t="s">
        <v>477</v>
      </c>
      <c r="D8" s="515"/>
      <c r="E8" s="513" t="s">
        <v>470</v>
      </c>
      <c r="F8" s="391">
        <f>SUM(G8:H8)</f>
        <v>177</v>
      </c>
      <c r="G8" s="391">
        <f>G4-G5-G6-G7</f>
        <v>173</v>
      </c>
      <c r="H8" s="391">
        <f>H4-H5-H6-H7</f>
        <v>4</v>
      </c>
      <c r="I8" s="294"/>
      <c r="J8" s="294"/>
      <c r="K8" s="294"/>
      <c r="L8" s="294"/>
      <c r="N8" s="514">
        <f t="shared" si="0"/>
        <v>-2</v>
      </c>
      <c r="O8" s="514">
        <f t="shared" si="0"/>
        <v>-2</v>
      </c>
      <c r="P8" s="514">
        <f t="shared" si="0"/>
        <v>0</v>
      </c>
    </row>
    <row r="9" spans="1:16" ht="27.75" customHeight="1">
      <c r="A9" s="512"/>
      <c r="B9" s="306" t="s">
        <v>478</v>
      </c>
      <c r="C9" s="342"/>
      <c r="D9" s="342" t="s">
        <v>479</v>
      </c>
      <c r="E9" s="444"/>
      <c r="F9" s="516">
        <f>+ROUND(F4/F3*100,1)</f>
        <v>83.7</v>
      </c>
      <c r="G9" s="391">
        <f>+ROUND(G4/G3*100,1)</f>
        <v>84.5</v>
      </c>
      <c r="H9" s="517">
        <f>+ROUND(H4/H3*100,1)</f>
        <v>57.1</v>
      </c>
      <c r="I9" s="294"/>
      <c r="J9" s="294"/>
      <c r="K9" s="294"/>
      <c r="L9" s="294"/>
      <c r="N9" s="518">
        <f t="shared" si="0"/>
        <v>0.70000000000000284</v>
      </c>
      <c r="O9" s="518">
        <f t="shared" si="0"/>
        <v>0.59999999999999432</v>
      </c>
      <c r="P9" s="518">
        <f t="shared" si="0"/>
        <v>0</v>
      </c>
    </row>
    <row r="10" spans="1:16" ht="27.75" customHeight="1">
      <c r="A10" s="512" t="s">
        <v>358</v>
      </c>
      <c r="B10" s="306" t="s">
        <v>468</v>
      </c>
      <c r="C10" s="342"/>
      <c r="D10" s="475" t="s">
        <v>469</v>
      </c>
      <c r="E10" s="513" t="s">
        <v>470</v>
      </c>
      <c r="F10" s="391">
        <f>SUM(G10:H10)</f>
        <v>224</v>
      </c>
      <c r="G10" s="391">
        <v>217</v>
      </c>
      <c r="H10" s="391">
        <v>7</v>
      </c>
      <c r="I10" s="294"/>
      <c r="J10" s="294"/>
      <c r="K10" s="294"/>
      <c r="L10" s="294"/>
    </row>
    <row r="11" spans="1:16" ht="27.75" customHeight="1">
      <c r="A11" s="512"/>
      <c r="B11" s="306" t="s">
        <v>471</v>
      </c>
      <c r="C11" s="342"/>
      <c r="D11" s="475" t="s">
        <v>472</v>
      </c>
      <c r="E11" s="513" t="s">
        <v>470</v>
      </c>
      <c r="F11" s="391">
        <f>SUM(G11:H11)</f>
        <v>186</v>
      </c>
      <c r="G11" s="391">
        <f>G10-35</f>
        <v>182</v>
      </c>
      <c r="H11" s="391">
        <f>H10-3</f>
        <v>4</v>
      </c>
      <c r="I11" s="294"/>
      <c r="J11" s="294"/>
      <c r="K11" s="294"/>
      <c r="L11" s="294"/>
    </row>
    <row r="12" spans="1:16" ht="27.75" customHeight="1">
      <c r="A12" s="512"/>
      <c r="B12" s="305" t="s">
        <v>473</v>
      </c>
      <c r="C12" s="515" t="s">
        <v>474</v>
      </c>
      <c r="D12" s="515"/>
      <c r="E12" s="513" t="s">
        <v>470</v>
      </c>
      <c r="F12" s="391"/>
      <c r="G12" s="391"/>
      <c r="H12" s="391"/>
      <c r="I12" s="294"/>
      <c r="J12" s="294"/>
      <c r="K12" s="294"/>
      <c r="L12" s="294"/>
    </row>
    <row r="13" spans="1:16" ht="27.75" customHeight="1">
      <c r="A13" s="512"/>
      <c r="B13" s="305"/>
      <c r="C13" s="515" t="s">
        <v>475</v>
      </c>
      <c r="D13" s="515"/>
      <c r="E13" s="513" t="s">
        <v>470</v>
      </c>
      <c r="F13" s="391"/>
      <c r="G13" s="391"/>
      <c r="H13" s="391"/>
    </row>
    <row r="14" spans="1:16" ht="27.75" customHeight="1">
      <c r="A14" s="512"/>
      <c r="B14" s="305"/>
      <c r="C14" s="515" t="s">
        <v>476</v>
      </c>
      <c r="D14" s="515"/>
      <c r="E14" s="513" t="s">
        <v>470</v>
      </c>
      <c r="F14" s="391">
        <f>SUM(G14:H14)</f>
        <v>7</v>
      </c>
      <c r="G14" s="391">
        <v>7</v>
      </c>
      <c r="H14" s="391"/>
    </row>
    <row r="15" spans="1:16" ht="27.75" customHeight="1">
      <c r="A15" s="512"/>
      <c r="B15" s="305"/>
      <c r="C15" s="515" t="s">
        <v>477</v>
      </c>
      <c r="D15" s="515"/>
      <c r="E15" s="513" t="s">
        <v>470</v>
      </c>
      <c r="F15" s="391">
        <f>SUM(G15:H15)</f>
        <v>179</v>
      </c>
      <c r="G15" s="391">
        <f>G11-G12-G13-G14</f>
        <v>175</v>
      </c>
      <c r="H15" s="391">
        <f>H11-H12-H13-H14</f>
        <v>4</v>
      </c>
    </row>
    <row r="16" spans="1:16" ht="27.75" customHeight="1">
      <c r="A16" s="512"/>
      <c r="B16" s="306" t="s">
        <v>478</v>
      </c>
      <c r="C16" s="342"/>
      <c r="D16" s="342" t="s">
        <v>479</v>
      </c>
      <c r="E16" s="444"/>
      <c r="F16" s="516">
        <f>+ROUND(F11/F10*100,1)</f>
        <v>83</v>
      </c>
      <c r="G16" s="391">
        <f>+ROUND(G11/G10*100,1)</f>
        <v>83.9</v>
      </c>
      <c r="H16" s="517">
        <f>+ROUND(H11/H10*100,1)</f>
        <v>57.1</v>
      </c>
    </row>
  </sheetData>
  <mergeCells count="21">
    <mergeCell ref="D16:E16"/>
    <mergeCell ref="D9:E9"/>
    <mergeCell ref="A10:A16"/>
    <mergeCell ref="B10:C10"/>
    <mergeCell ref="B11:C11"/>
    <mergeCell ref="B12:B15"/>
    <mergeCell ref="C12:D12"/>
    <mergeCell ref="C13:D13"/>
    <mergeCell ref="C14:D14"/>
    <mergeCell ref="C15:D15"/>
    <mergeCell ref="B16:C16"/>
    <mergeCell ref="A2:E2"/>
    <mergeCell ref="A3:A9"/>
    <mergeCell ref="B3:C3"/>
    <mergeCell ref="B4:C4"/>
    <mergeCell ref="B5:B8"/>
    <mergeCell ref="C5:D5"/>
    <mergeCell ref="C6:D6"/>
    <mergeCell ref="C7:D7"/>
    <mergeCell ref="C8:D8"/>
    <mergeCell ref="B9:C9"/>
  </mergeCells>
  <phoneticPr fontId="1"/>
  <pageMargins left="0.78740157480314965" right="0.39370078740157483" top="0.98425196850393704" bottom="0.98425196850393704" header="0.51181102362204722" footer="0.51181102362204722"/>
  <pageSetup paperSize="9" firstPageNumber="26" orientation="landscape" useFirstPageNumber="1" r:id="rId1"/>
  <headerFooter differentOddEven="1" scaleWithDoc="0" alignWithMargins="0">
    <oddFooter>&amp;C- &amp;P -&amp;R一般会計</oddFooter>
    <evenHeader>&amp;C- &amp;P -&amp;R一般会計</evenHeader>
  </headerFooter>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35143-C52E-40F9-9AB7-9F87B5D6C11A}">
  <dimension ref="A1:U20"/>
  <sheetViews>
    <sheetView view="pageBreakPreview" zoomScaleNormal="100" zoomScaleSheetLayoutView="100" workbookViewId="0"/>
  </sheetViews>
  <sheetFormatPr defaultColWidth="9" defaultRowHeight="22.5" customHeight="1"/>
  <cols>
    <col min="1" max="1" width="2.625" style="294" customWidth="1"/>
    <col min="2" max="2" width="11.25" style="294" customWidth="1"/>
    <col min="3" max="3" width="2.625" style="294" customWidth="1"/>
    <col min="4" max="19" width="6.125" style="294" customWidth="1"/>
    <col min="20" max="20" width="9.625" style="294" customWidth="1"/>
    <col min="21" max="16384" width="9" style="294"/>
  </cols>
  <sheetData>
    <row r="1" spans="1:21" ht="22.5" customHeight="1">
      <c r="A1" s="390" t="s">
        <v>480</v>
      </c>
      <c r="B1" s="390"/>
      <c r="C1" s="390"/>
      <c r="D1" s="390"/>
      <c r="E1" s="390"/>
      <c r="F1" s="390"/>
      <c r="G1" s="390"/>
      <c r="H1" s="390"/>
      <c r="I1" s="390"/>
      <c r="J1" s="390"/>
      <c r="K1" s="390"/>
      <c r="L1" s="390"/>
      <c r="M1" s="390"/>
      <c r="N1" s="390"/>
      <c r="O1" s="390"/>
      <c r="P1" s="390"/>
      <c r="Q1" s="390"/>
      <c r="R1" s="390"/>
      <c r="S1" s="390"/>
      <c r="T1" s="390"/>
    </row>
    <row r="2" spans="1:21" ht="22.5" customHeight="1" thickBot="1">
      <c r="A2" s="519" t="s">
        <v>391</v>
      </c>
      <c r="B2" s="520"/>
      <c r="C2" s="521"/>
      <c r="D2" s="522" t="s">
        <v>481</v>
      </c>
      <c r="E2" s="522"/>
      <c r="F2" s="522"/>
      <c r="G2" s="522"/>
      <c r="H2" s="522"/>
      <c r="I2" s="522"/>
      <c r="J2" s="522"/>
      <c r="K2" s="522"/>
      <c r="L2" s="306" t="s">
        <v>482</v>
      </c>
      <c r="M2" s="342"/>
      <c r="N2" s="342"/>
      <c r="O2" s="444"/>
      <c r="P2" s="523" t="s">
        <v>483</v>
      </c>
      <c r="Q2" s="524"/>
      <c r="R2" s="524"/>
      <c r="S2" s="524"/>
      <c r="T2" s="305" t="s">
        <v>395</v>
      </c>
      <c r="U2" s="305"/>
    </row>
    <row r="3" spans="1:21" ht="22.5" customHeight="1">
      <c r="A3" s="525"/>
      <c r="B3" s="526"/>
      <c r="C3" s="527"/>
      <c r="D3" s="305" t="s">
        <v>484</v>
      </c>
      <c r="E3" s="305"/>
      <c r="F3" s="305"/>
      <c r="G3" s="305"/>
      <c r="H3" s="305" t="s">
        <v>485</v>
      </c>
      <c r="I3" s="305"/>
      <c r="J3" s="305"/>
      <c r="K3" s="305"/>
      <c r="L3" s="306"/>
      <c r="M3" s="342"/>
      <c r="N3" s="342"/>
      <c r="O3" s="444"/>
      <c r="P3" s="524"/>
      <c r="Q3" s="524"/>
      <c r="R3" s="524"/>
      <c r="S3" s="524"/>
      <c r="T3" s="305"/>
      <c r="U3" s="305"/>
    </row>
    <row r="4" spans="1:21" ht="25.5" customHeight="1">
      <c r="A4" s="528"/>
      <c r="B4" s="529" t="s">
        <v>74</v>
      </c>
      <c r="C4" s="530"/>
      <c r="D4" s="531">
        <v>2.2999999999999998</v>
      </c>
      <c r="E4" s="532"/>
      <c r="F4" s="532"/>
      <c r="G4" s="533"/>
      <c r="H4" s="531">
        <v>2.2999999999999998</v>
      </c>
      <c r="I4" s="532"/>
      <c r="J4" s="532"/>
      <c r="K4" s="533"/>
      <c r="L4" s="534">
        <f>D4+H4</f>
        <v>4.5999999999999996</v>
      </c>
      <c r="M4" s="535"/>
      <c r="N4" s="535"/>
      <c r="O4" s="536"/>
      <c r="P4" s="537" t="s">
        <v>486</v>
      </c>
      <c r="Q4" s="537"/>
      <c r="R4" s="537"/>
      <c r="S4" s="537"/>
      <c r="T4" s="401"/>
      <c r="U4" s="401"/>
    </row>
    <row r="5" spans="1:21" ht="25.5" customHeight="1">
      <c r="A5" s="538"/>
      <c r="B5" s="332" t="s">
        <v>358</v>
      </c>
      <c r="C5" s="446"/>
      <c r="D5" s="531">
        <v>2.2999999999999998</v>
      </c>
      <c r="E5" s="532"/>
      <c r="F5" s="532"/>
      <c r="G5" s="533"/>
      <c r="H5" s="531">
        <v>2.2999999999999998</v>
      </c>
      <c r="I5" s="532"/>
      <c r="J5" s="532"/>
      <c r="K5" s="533"/>
      <c r="L5" s="534">
        <f>D5+H5</f>
        <v>4.5999999999999996</v>
      </c>
      <c r="M5" s="535"/>
      <c r="N5" s="535"/>
      <c r="O5" s="536"/>
      <c r="P5" s="537" t="s">
        <v>486</v>
      </c>
      <c r="Q5" s="537"/>
      <c r="R5" s="537"/>
      <c r="S5" s="537"/>
      <c r="T5" s="401"/>
      <c r="U5" s="401"/>
    </row>
    <row r="6" spans="1:21" ht="25.5" customHeight="1">
      <c r="A6" s="539"/>
      <c r="B6" s="323" t="s">
        <v>487</v>
      </c>
      <c r="C6" s="540"/>
      <c r="D6" s="531">
        <v>2.2999999999999998</v>
      </c>
      <c r="E6" s="532"/>
      <c r="F6" s="532"/>
      <c r="G6" s="533"/>
      <c r="H6" s="531">
        <v>2.2999999999999998</v>
      </c>
      <c r="I6" s="532"/>
      <c r="J6" s="532"/>
      <c r="K6" s="533"/>
      <c r="L6" s="534">
        <f>D6+H6</f>
        <v>4.5999999999999996</v>
      </c>
      <c r="M6" s="535"/>
      <c r="N6" s="535"/>
      <c r="O6" s="536"/>
      <c r="P6" s="537" t="s">
        <v>486</v>
      </c>
      <c r="Q6" s="537"/>
      <c r="R6" s="537"/>
      <c r="S6" s="537"/>
      <c r="T6" s="401"/>
      <c r="U6" s="401"/>
    </row>
    <row r="8" spans="1:21" ht="22.5" customHeight="1">
      <c r="A8" s="390" t="s">
        <v>488</v>
      </c>
      <c r="B8" s="390"/>
      <c r="C8" s="390"/>
      <c r="D8" s="390"/>
      <c r="E8" s="390"/>
      <c r="F8" s="390"/>
      <c r="G8" s="390"/>
      <c r="H8" s="390"/>
      <c r="I8" s="390"/>
      <c r="J8" s="390"/>
      <c r="K8" s="390"/>
      <c r="L8" s="390"/>
      <c r="M8" s="390"/>
      <c r="N8" s="390"/>
      <c r="O8" s="390"/>
      <c r="P8" s="390"/>
      <c r="Q8" s="390"/>
      <c r="R8" s="390"/>
    </row>
    <row r="9" spans="1:21" ht="22.5" customHeight="1">
      <c r="A9" s="424"/>
      <c r="B9" s="310" t="s">
        <v>489</v>
      </c>
      <c r="C9" s="430"/>
      <c r="D9" s="541" t="s">
        <v>490</v>
      </c>
      <c r="E9" s="310"/>
      <c r="F9" s="542"/>
      <c r="G9" s="543" t="s">
        <v>491</v>
      </c>
      <c r="H9" s="310"/>
      <c r="I9" s="544"/>
      <c r="J9" s="541" t="s">
        <v>492</v>
      </c>
      <c r="K9" s="310"/>
      <c r="L9" s="542"/>
      <c r="M9" s="543" t="s">
        <v>493</v>
      </c>
      <c r="N9" s="545"/>
      <c r="O9" s="544"/>
      <c r="P9" s="309" t="s">
        <v>494</v>
      </c>
      <c r="Q9" s="546"/>
      <c r="R9" s="546"/>
      <c r="S9" s="547"/>
      <c r="T9" s="309" t="s">
        <v>495</v>
      </c>
      <c r="U9" s="547"/>
    </row>
    <row r="10" spans="1:21" ht="22.5" customHeight="1">
      <c r="A10" s="458"/>
      <c r="B10" s="548"/>
      <c r="C10" s="549"/>
      <c r="D10" s="550" t="s">
        <v>496</v>
      </c>
      <c r="E10" s="551"/>
      <c r="F10" s="552"/>
      <c r="G10" s="553" t="s">
        <v>496</v>
      </c>
      <c r="H10" s="551"/>
      <c r="I10" s="554"/>
      <c r="J10" s="550" t="s">
        <v>497</v>
      </c>
      <c r="K10" s="551"/>
      <c r="L10" s="552"/>
      <c r="M10" s="553" t="s">
        <v>497</v>
      </c>
      <c r="N10" s="555"/>
      <c r="O10" s="554"/>
      <c r="P10" s="317" t="s">
        <v>498</v>
      </c>
      <c r="Q10" s="548"/>
      <c r="R10" s="548"/>
      <c r="S10" s="549"/>
      <c r="T10" s="556"/>
      <c r="U10" s="549"/>
    </row>
    <row r="11" spans="1:21" ht="25.5" customHeight="1" thickBot="1">
      <c r="A11" s="424"/>
      <c r="B11" s="439" t="s">
        <v>499</v>
      </c>
      <c r="C11" s="430"/>
      <c r="D11" s="557">
        <v>24.586874999999999</v>
      </c>
      <c r="E11" s="558"/>
      <c r="F11" s="559"/>
      <c r="G11" s="560">
        <v>33.27075</v>
      </c>
      <c r="H11" s="558"/>
      <c r="I11" s="561"/>
      <c r="J11" s="557">
        <v>47.709000000000003</v>
      </c>
      <c r="K11" s="558"/>
      <c r="L11" s="559"/>
      <c r="M11" s="560">
        <v>47.709000000000003</v>
      </c>
      <c r="N11" s="562"/>
      <c r="O11" s="561"/>
      <c r="P11" s="309" t="s">
        <v>500</v>
      </c>
      <c r="Q11" s="546"/>
      <c r="R11" s="546"/>
      <c r="S11" s="547"/>
      <c r="T11" s="563"/>
      <c r="U11" s="564"/>
    </row>
    <row r="12" spans="1:21" ht="25.5" customHeight="1">
      <c r="A12" s="458"/>
      <c r="B12" s="565"/>
      <c r="C12" s="549"/>
      <c r="D12" s="566"/>
      <c r="E12" s="567"/>
      <c r="F12" s="568"/>
      <c r="G12" s="569"/>
      <c r="H12" s="567"/>
      <c r="I12" s="570"/>
      <c r="J12" s="566"/>
      <c r="K12" s="567"/>
      <c r="L12" s="568"/>
      <c r="M12" s="569"/>
      <c r="N12" s="571"/>
      <c r="O12" s="570"/>
      <c r="P12" s="556"/>
      <c r="Q12" s="548"/>
      <c r="R12" s="548"/>
      <c r="S12" s="549"/>
      <c r="T12" s="572"/>
      <c r="U12" s="573"/>
    </row>
    <row r="13" spans="1:21" ht="25.5" customHeight="1" thickBot="1">
      <c r="A13" s="574"/>
      <c r="B13" s="575" t="s">
        <v>487</v>
      </c>
      <c r="C13" s="576"/>
      <c r="D13" s="557">
        <v>24.586874999999999</v>
      </c>
      <c r="E13" s="558"/>
      <c r="F13" s="559"/>
      <c r="G13" s="560">
        <v>33.27075</v>
      </c>
      <c r="H13" s="558"/>
      <c r="I13" s="561"/>
      <c r="J13" s="557">
        <v>47.709000000000003</v>
      </c>
      <c r="K13" s="558"/>
      <c r="L13" s="559"/>
      <c r="M13" s="560">
        <v>47.709000000000003</v>
      </c>
      <c r="N13" s="562"/>
      <c r="O13" s="561"/>
      <c r="P13" s="309" t="s">
        <v>500</v>
      </c>
      <c r="Q13" s="546"/>
      <c r="R13" s="546"/>
      <c r="S13" s="547"/>
      <c r="T13" s="563"/>
      <c r="U13" s="564"/>
    </row>
    <row r="14" spans="1:21" ht="25.5" customHeight="1">
      <c r="A14" s="577"/>
      <c r="B14" s="578" t="s">
        <v>501</v>
      </c>
      <c r="C14" s="324"/>
      <c r="D14" s="566"/>
      <c r="E14" s="567"/>
      <c r="F14" s="568"/>
      <c r="G14" s="569"/>
      <c r="H14" s="567"/>
      <c r="I14" s="570"/>
      <c r="J14" s="566"/>
      <c r="K14" s="567"/>
      <c r="L14" s="568"/>
      <c r="M14" s="569"/>
      <c r="N14" s="571"/>
      <c r="O14" s="570"/>
      <c r="P14" s="556"/>
      <c r="Q14" s="548"/>
      <c r="R14" s="548"/>
      <c r="S14" s="549"/>
      <c r="T14" s="572"/>
      <c r="U14" s="573"/>
    </row>
    <row r="16" spans="1:21" ht="22.5" customHeight="1">
      <c r="A16" s="324" t="s">
        <v>502</v>
      </c>
      <c r="B16" s="324"/>
    </row>
    <row r="17" spans="1:18" ht="22.5" customHeight="1">
      <c r="A17" s="305" t="s">
        <v>503</v>
      </c>
      <c r="B17" s="579"/>
      <c r="C17" s="579"/>
      <c r="D17" s="579"/>
      <c r="E17" s="579"/>
      <c r="F17" s="579"/>
      <c r="G17" s="305" t="s">
        <v>504</v>
      </c>
      <c r="H17" s="305"/>
      <c r="I17" s="579"/>
      <c r="J17" s="579"/>
      <c r="K17" s="579"/>
      <c r="L17" s="579"/>
      <c r="M17" s="306" t="s">
        <v>505</v>
      </c>
      <c r="N17" s="343"/>
      <c r="O17" s="343"/>
      <c r="P17" s="343"/>
      <c r="Q17" s="343"/>
      <c r="R17" s="344"/>
    </row>
    <row r="18" spans="1:18" ht="25.5" customHeight="1">
      <c r="A18" s="305" t="s">
        <v>506</v>
      </c>
      <c r="B18" s="579"/>
      <c r="C18" s="579"/>
      <c r="D18" s="579"/>
      <c r="E18" s="579"/>
      <c r="F18" s="579"/>
      <c r="G18" s="305" t="s">
        <v>507</v>
      </c>
      <c r="H18" s="305"/>
      <c r="I18" s="579"/>
      <c r="J18" s="579"/>
      <c r="K18" s="579"/>
      <c r="L18" s="579"/>
      <c r="M18" s="306"/>
      <c r="N18" s="343"/>
      <c r="O18" s="343"/>
      <c r="P18" s="343"/>
      <c r="Q18" s="343"/>
      <c r="R18" s="344"/>
    </row>
    <row r="19" spans="1:18" ht="25.5" customHeight="1">
      <c r="A19" s="305" t="s">
        <v>508</v>
      </c>
      <c r="B19" s="579"/>
      <c r="C19" s="579"/>
      <c r="D19" s="579"/>
      <c r="E19" s="579"/>
      <c r="F19" s="579"/>
      <c r="G19" s="305" t="s">
        <v>507</v>
      </c>
      <c r="H19" s="305"/>
      <c r="I19" s="579"/>
      <c r="J19" s="579"/>
      <c r="K19" s="579"/>
      <c r="L19" s="579"/>
      <c r="M19" s="306"/>
      <c r="N19" s="343"/>
      <c r="O19" s="343"/>
      <c r="P19" s="343"/>
      <c r="Q19" s="343"/>
      <c r="R19" s="344"/>
    </row>
    <row r="20" spans="1:18" ht="25.5" customHeight="1">
      <c r="A20" s="305" t="s">
        <v>509</v>
      </c>
      <c r="B20" s="579"/>
      <c r="C20" s="579"/>
      <c r="D20" s="579"/>
      <c r="E20" s="579"/>
      <c r="F20" s="579"/>
      <c r="G20" s="305" t="s">
        <v>507</v>
      </c>
      <c r="H20" s="305"/>
      <c r="I20" s="579"/>
      <c r="J20" s="579"/>
      <c r="K20" s="579"/>
      <c r="L20" s="579"/>
      <c r="M20" s="306"/>
      <c r="N20" s="343"/>
      <c r="O20" s="343"/>
      <c r="P20" s="343"/>
      <c r="Q20" s="343"/>
      <c r="R20" s="344"/>
    </row>
  </sheetData>
  <mergeCells count="65">
    <mergeCell ref="A19:F19"/>
    <mergeCell ref="G19:L19"/>
    <mergeCell ref="M19:R19"/>
    <mergeCell ref="A20:F20"/>
    <mergeCell ref="G20:L20"/>
    <mergeCell ref="M20:R20"/>
    <mergeCell ref="A17:F17"/>
    <mergeCell ref="G17:L17"/>
    <mergeCell ref="M17:R17"/>
    <mergeCell ref="A18:F18"/>
    <mergeCell ref="G18:L18"/>
    <mergeCell ref="M18:R18"/>
    <mergeCell ref="M11:O12"/>
    <mergeCell ref="P11:S12"/>
    <mergeCell ref="T11:U12"/>
    <mergeCell ref="D13:F14"/>
    <mergeCell ref="G13:I14"/>
    <mergeCell ref="J13:L14"/>
    <mergeCell ref="M13:O14"/>
    <mergeCell ref="P13:S14"/>
    <mergeCell ref="T13:U14"/>
    <mergeCell ref="A11:A12"/>
    <mergeCell ref="B11:B12"/>
    <mergeCell ref="C11:C12"/>
    <mergeCell ref="D11:F12"/>
    <mergeCell ref="G11:I12"/>
    <mergeCell ref="J11:L12"/>
    <mergeCell ref="M9:O9"/>
    <mergeCell ref="P9:S9"/>
    <mergeCell ref="T9:U10"/>
    <mergeCell ref="D10:F10"/>
    <mergeCell ref="G10:I10"/>
    <mergeCell ref="J10:L10"/>
    <mergeCell ref="M10:O10"/>
    <mergeCell ref="P10:S10"/>
    <mergeCell ref="A9:A10"/>
    <mergeCell ref="B9:B10"/>
    <mergeCell ref="C9:C10"/>
    <mergeCell ref="D9:F9"/>
    <mergeCell ref="G9:I9"/>
    <mergeCell ref="J9:L9"/>
    <mergeCell ref="D6:G6"/>
    <mergeCell ref="H6:K6"/>
    <mergeCell ref="L6:O6"/>
    <mergeCell ref="P6:S6"/>
    <mergeCell ref="T6:U6"/>
    <mergeCell ref="A8:R8"/>
    <mergeCell ref="D4:G4"/>
    <mergeCell ref="H4:K4"/>
    <mergeCell ref="L4:O4"/>
    <mergeCell ref="P4:S4"/>
    <mergeCell ref="T4:U4"/>
    <mergeCell ref="D5:G5"/>
    <mergeCell ref="H5:K5"/>
    <mergeCell ref="L5:O5"/>
    <mergeCell ref="P5:S5"/>
    <mergeCell ref="T5:U5"/>
    <mergeCell ref="A1:T1"/>
    <mergeCell ref="A2:C3"/>
    <mergeCell ref="D2:K2"/>
    <mergeCell ref="L2:O3"/>
    <mergeCell ref="P2:S3"/>
    <mergeCell ref="T2:U3"/>
    <mergeCell ref="D3:G3"/>
    <mergeCell ref="H3:K3"/>
  </mergeCells>
  <phoneticPr fontId="1"/>
  <pageMargins left="0.78740157480314965" right="0.39370078740157483" top="0.98425196850393704" bottom="0.98425196850393704" header="0.51181102362204722" footer="0.51181102362204722"/>
  <pageSetup paperSize="9" firstPageNumber="27" orientation="landscape" useFirstPageNumber="1" r:id="rId1"/>
  <headerFooter differentOddEven="1" scaleWithDoc="0" alignWithMargins="0">
    <oddFooter>&amp;C&amp;"ＭＳ 明朝,標準"- &amp;P -&amp;R&amp;"ＭＳ 明朝,標準"一般会計</oddFooter>
    <evenHeader>&amp;C&amp;"ＭＳ 明朝,標準"- &amp;P -&amp;R&amp;"ＭＳ 明朝,標準"一般会計</even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D7275-94C5-4BC7-9518-985CF591902A}">
  <sheetPr codeName="Sheet1"/>
  <dimension ref="A1:AF68"/>
  <sheetViews>
    <sheetView tabSelected="1" view="pageBreakPreview" zoomScaleNormal="100" zoomScaleSheetLayoutView="100" workbookViewId="0">
      <selection sqref="A1:N1"/>
    </sheetView>
  </sheetViews>
  <sheetFormatPr defaultColWidth="9" defaultRowHeight="19.5" customHeight="1"/>
  <cols>
    <col min="1" max="1" width="3.125" style="41" customWidth="1"/>
    <col min="2" max="2" width="0.875" style="1" customWidth="1"/>
    <col min="3" max="3" width="31.125" style="1" customWidth="1"/>
    <col min="4" max="4" width="1.625" style="1" customWidth="1"/>
    <col min="5" max="5" width="3.125" style="41" customWidth="1"/>
    <col min="6" max="6" width="0.875" style="1" customWidth="1"/>
    <col min="7" max="7" width="31.125" style="41" customWidth="1"/>
    <col min="8" max="8" width="1.625" style="41" customWidth="1"/>
    <col min="9" max="9" width="22.625" style="1" customWidth="1"/>
    <col min="10" max="10" width="1.625" style="41" customWidth="1"/>
    <col min="11" max="11" width="22.625" style="41" customWidth="1"/>
    <col min="12" max="12" width="1.625" style="17" customWidth="1"/>
    <col min="13" max="13" width="22.625" style="42" customWidth="1"/>
    <col min="14" max="14" width="1.625" style="42" customWidth="1"/>
    <col min="15" max="15" width="9" style="17"/>
    <col min="19" max="20" width="0" hidden="1" customWidth="1"/>
    <col min="29" max="32" width="0" hidden="1" customWidth="1"/>
  </cols>
  <sheetData>
    <row r="1" spans="1:32" ht="19.5" customHeight="1">
      <c r="A1" s="46" t="s">
        <v>0</v>
      </c>
      <c r="B1" s="46"/>
      <c r="C1" s="47"/>
      <c r="D1" s="47"/>
      <c r="E1" s="47"/>
      <c r="F1" s="47"/>
      <c r="G1" s="47"/>
      <c r="H1" s="47"/>
      <c r="I1" s="47"/>
      <c r="J1" s="47"/>
      <c r="K1" s="47"/>
      <c r="L1" s="47"/>
      <c r="M1" s="47"/>
      <c r="N1" s="47"/>
      <c r="O1" s="1"/>
      <c r="P1" s="1"/>
    </row>
    <row r="2" spans="1:32" ht="19.5" customHeight="1">
      <c r="A2" s="48" t="s">
        <v>1</v>
      </c>
      <c r="B2" s="48"/>
      <c r="C2" s="48"/>
      <c r="D2" s="48"/>
      <c r="E2" s="48"/>
      <c r="F2" s="48"/>
      <c r="G2" s="48"/>
      <c r="H2" s="48"/>
      <c r="I2" s="48"/>
      <c r="J2" s="48"/>
      <c r="K2" s="48"/>
      <c r="L2" s="48"/>
      <c r="M2" s="48"/>
      <c r="N2" s="48"/>
      <c r="O2"/>
    </row>
    <row r="3" spans="1:32" ht="19.5" customHeight="1">
      <c r="A3" t="s">
        <v>2</v>
      </c>
      <c r="B3"/>
      <c r="C3"/>
      <c r="D3"/>
      <c r="E3"/>
      <c r="F3"/>
      <c r="G3"/>
      <c r="H3"/>
      <c r="I3"/>
      <c r="J3" s="2"/>
      <c r="K3"/>
      <c r="L3" s="2"/>
      <c r="M3"/>
      <c r="N3" s="2" t="s">
        <v>3</v>
      </c>
      <c r="O3"/>
      <c r="P3" s="1"/>
    </row>
    <row r="4" spans="1:32" ht="19.5" customHeight="1">
      <c r="A4" s="3"/>
      <c r="B4" s="4"/>
      <c r="C4" s="5" t="s">
        <v>4</v>
      </c>
      <c r="D4" s="4"/>
      <c r="E4" s="6"/>
      <c r="F4" s="4"/>
      <c r="G4" s="5" t="s">
        <v>5</v>
      </c>
      <c r="H4" s="4"/>
      <c r="I4" s="7" t="s">
        <v>6</v>
      </c>
      <c r="J4" s="8"/>
      <c r="K4" s="5" t="s">
        <v>7</v>
      </c>
      <c r="L4" s="8"/>
      <c r="M4" s="5" t="s">
        <v>8</v>
      </c>
      <c r="N4" s="9"/>
      <c r="O4" s="1"/>
      <c r="P4" s="1"/>
    </row>
    <row r="5" spans="1:32" ht="19.5" customHeight="1">
      <c r="A5" s="10">
        <v>13</v>
      </c>
      <c r="B5" s="11"/>
      <c r="C5" s="12" t="s">
        <v>9</v>
      </c>
      <c r="D5" s="11"/>
      <c r="E5" s="13"/>
      <c r="F5" s="11"/>
      <c r="G5" s="14"/>
      <c r="H5" s="14"/>
      <c r="I5" s="13" t="str">
        <f t="shared" ref="I5:I19" si="0">DBCS(TEXT($AD5,"#,##0;△#,##0"))</f>
        <v>７５，９１２</v>
      </c>
      <c r="J5" s="14"/>
      <c r="K5" s="13" t="str">
        <f t="shared" ref="K5:K17" si="1">DBCS(TEXT($AE5,"#,##0;△#,##0"))</f>
        <v>６０</v>
      </c>
      <c r="L5" s="15"/>
      <c r="M5" s="13" t="str">
        <f t="shared" ref="M5:M19" si="2">DBCS(TEXT($AF5,"#,##0;△#,##0"))</f>
        <v>７５，９７２</v>
      </c>
      <c r="N5" s="16"/>
      <c r="AD5" s="18">
        <v>75912</v>
      </c>
      <c r="AE5" s="18">
        <v>60</v>
      </c>
      <c r="AF5" s="19">
        <f t="shared" ref="AF5:AF19" si="3">AD5+AE5</f>
        <v>75972</v>
      </c>
    </row>
    <row r="6" spans="1:32" ht="19.5" customHeight="1">
      <c r="A6" s="20"/>
      <c r="E6" s="21">
        <v>1</v>
      </c>
      <c r="F6" s="11"/>
      <c r="G6" s="12" t="s">
        <v>10</v>
      </c>
      <c r="H6" s="14"/>
      <c r="I6" s="13" t="str">
        <f t="shared" si="0"/>
        <v>６３，６１７</v>
      </c>
      <c r="J6" s="14"/>
      <c r="K6" s="13" t="str">
        <f t="shared" si="1"/>
        <v>６０</v>
      </c>
      <c r="L6" s="15"/>
      <c r="M6" s="13" t="str">
        <f t="shared" si="2"/>
        <v>６３，６７７</v>
      </c>
      <c r="N6" s="16"/>
      <c r="AD6" s="18">
        <v>63617</v>
      </c>
      <c r="AE6" s="18">
        <v>60</v>
      </c>
      <c r="AF6" s="19">
        <f t="shared" si="3"/>
        <v>63677</v>
      </c>
    </row>
    <row r="7" spans="1:32" ht="19.5" customHeight="1">
      <c r="A7" s="10">
        <v>14</v>
      </c>
      <c r="B7" s="11"/>
      <c r="C7" s="12" t="s">
        <v>11</v>
      </c>
      <c r="D7" s="11"/>
      <c r="E7" s="13"/>
      <c r="F7" s="11"/>
      <c r="G7" s="14"/>
      <c r="H7" s="14"/>
      <c r="I7" s="13" t="str">
        <f t="shared" si="0"/>
        <v>１，４５９，９６２</v>
      </c>
      <c r="J7" s="14"/>
      <c r="K7" s="13" t="str">
        <f t="shared" si="1"/>
        <v>６８，１９４</v>
      </c>
      <c r="L7" s="15"/>
      <c r="M7" s="13" t="str">
        <f t="shared" si="2"/>
        <v>１，５２８，１５６</v>
      </c>
      <c r="N7" s="16"/>
      <c r="AD7" s="18">
        <v>1459962</v>
      </c>
      <c r="AE7" s="18">
        <v>68194</v>
      </c>
      <c r="AF7" s="19">
        <f t="shared" si="3"/>
        <v>1528156</v>
      </c>
    </row>
    <row r="8" spans="1:32" ht="19.5" customHeight="1">
      <c r="A8" s="20"/>
      <c r="E8" s="21">
        <v>2</v>
      </c>
      <c r="F8" s="11"/>
      <c r="G8" s="12" t="s">
        <v>12</v>
      </c>
      <c r="H8" s="14"/>
      <c r="I8" s="13" t="str">
        <f t="shared" si="0"/>
        <v>５１３，２６８</v>
      </c>
      <c r="J8" s="14"/>
      <c r="K8" s="13" t="str">
        <f t="shared" si="1"/>
        <v>６８，１９４</v>
      </c>
      <c r="L8" s="15"/>
      <c r="M8" s="13" t="str">
        <f t="shared" si="2"/>
        <v>５８１，４６２</v>
      </c>
      <c r="N8" s="16"/>
      <c r="AD8" s="18">
        <v>513268</v>
      </c>
      <c r="AE8" s="18">
        <v>68194</v>
      </c>
      <c r="AF8" s="19">
        <f t="shared" si="3"/>
        <v>581462</v>
      </c>
    </row>
    <row r="9" spans="1:32" ht="19.5" customHeight="1">
      <c r="A9" s="10">
        <v>15</v>
      </c>
      <c r="B9" s="11"/>
      <c r="C9" s="12" t="s">
        <v>13</v>
      </c>
      <c r="D9" s="11"/>
      <c r="E9" s="13"/>
      <c r="F9" s="11"/>
      <c r="G9" s="14"/>
      <c r="H9" s="14"/>
      <c r="I9" s="13" t="str">
        <f t="shared" si="0"/>
        <v>１，１８３，８２０</v>
      </c>
      <c r="J9" s="14"/>
      <c r="K9" s="13" t="str">
        <f t="shared" si="1"/>
        <v>１２，０００</v>
      </c>
      <c r="L9" s="15"/>
      <c r="M9" s="13" t="str">
        <f t="shared" si="2"/>
        <v>１，１９５，８２０</v>
      </c>
      <c r="N9" s="16"/>
      <c r="AD9" s="18">
        <v>1183820</v>
      </c>
      <c r="AE9" s="18">
        <v>12000</v>
      </c>
      <c r="AF9" s="19">
        <f t="shared" si="3"/>
        <v>1195820</v>
      </c>
    </row>
    <row r="10" spans="1:32" ht="19.5" customHeight="1">
      <c r="A10" s="20"/>
      <c r="E10" s="21">
        <v>2</v>
      </c>
      <c r="F10" s="11"/>
      <c r="G10" s="12" t="s">
        <v>14</v>
      </c>
      <c r="H10" s="14"/>
      <c r="I10" s="13" t="str">
        <f t="shared" si="0"/>
        <v>６３７，２２６</v>
      </c>
      <c r="J10" s="14"/>
      <c r="K10" s="13" t="str">
        <f t="shared" si="1"/>
        <v>１２，０００</v>
      </c>
      <c r="L10" s="15"/>
      <c r="M10" s="13" t="str">
        <f t="shared" si="2"/>
        <v>６４９，２２６</v>
      </c>
      <c r="N10" s="16"/>
      <c r="AD10" s="18">
        <v>637226</v>
      </c>
      <c r="AE10" s="18">
        <v>12000</v>
      </c>
      <c r="AF10" s="19">
        <f t="shared" si="3"/>
        <v>649226</v>
      </c>
    </row>
    <row r="11" spans="1:32" ht="19.5" customHeight="1">
      <c r="A11" s="10">
        <v>18</v>
      </c>
      <c r="B11" s="11"/>
      <c r="C11" s="12" t="s">
        <v>15</v>
      </c>
      <c r="D11" s="11"/>
      <c r="E11" s="13"/>
      <c r="F11" s="11"/>
      <c r="G11" s="14"/>
      <c r="H11" s="14"/>
      <c r="I11" s="13" t="str">
        <f t="shared" si="0"/>
        <v>１，２５５，４７４</v>
      </c>
      <c r="J11" s="14"/>
      <c r="K11" s="13" t="str">
        <f t="shared" si="1"/>
        <v>９，２５６</v>
      </c>
      <c r="L11" s="15"/>
      <c r="M11" s="13" t="str">
        <f t="shared" si="2"/>
        <v>１，２６４，７３０</v>
      </c>
      <c r="N11" s="16"/>
      <c r="AD11" s="18">
        <v>1255474</v>
      </c>
      <c r="AE11" s="18">
        <v>9256</v>
      </c>
      <c r="AF11" s="19">
        <f t="shared" si="3"/>
        <v>1264730</v>
      </c>
    </row>
    <row r="12" spans="1:32" ht="19.5" customHeight="1">
      <c r="A12" s="20"/>
      <c r="E12" s="21">
        <v>1</v>
      </c>
      <c r="F12" s="11"/>
      <c r="G12" s="12" t="s">
        <v>16</v>
      </c>
      <c r="H12" s="14"/>
      <c r="I12" s="13" t="str">
        <f t="shared" si="0"/>
        <v>８，５２２</v>
      </c>
      <c r="J12" s="14"/>
      <c r="K12" s="13" t="str">
        <f t="shared" si="1"/>
        <v>８０４</v>
      </c>
      <c r="L12" s="15"/>
      <c r="M12" s="13" t="str">
        <f t="shared" si="2"/>
        <v>９，３２６</v>
      </c>
      <c r="N12" s="16"/>
      <c r="AD12" s="18">
        <v>8522</v>
      </c>
      <c r="AE12" s="18">
        <v>804</v>
      </c>
      <c r="AF12" s="19">
        <f t="shared" si="3"/>
        <v>9326</v>
      </c>
    </row>
    <row r="13" spans="1:32" ht="19.5" customHeight="1">
      <c r="A13" s="20"/>
      <c r="E13" s="21">
        <v>2</v>
      </c>
      <c r="F13" s="11"/>
      <c r="G13" s="12" t="s">
        <v>17</v>
      </c>
      <c r="H13" s="14"/>
      <c r="I13" s="13" t="str">
        <f t="shared" si="0"/>
        <v>１，２４６，９５２</v>
      </c>
      <c r="J13" s="14"/>
      <c r="K13" s="13" t="str">
        <f t="shared" si="1"/>
        <v>８，４５２</v>
      </c>
      <c r="L13" s="15"/>
      <c r="M13" s="13" t="str">
        <f t="shared" si="2"/>
        <v>１，２５５，４０４</v>
      </c>
      <c r="N13" s="16"/>
      <c r="AD13" s="18">
        <v>1246952</v>
      </c>
      <c r="AE13" s="18">
        <v>8452</v>
      </c>
      <c r="AF13" s="19">
        <f t="shared" si="3"/>
        <v>1255404</v>
      </c>
    </row>
    <row r="14" spans="1:32" ht="19.5" customHeight="1">
      <c r="A14" s="10">
        <v>19</v>
      </c>
      <c r="B14" s="11"/>
      <c r="C14" s="12" t="s">
        <v>18</v>
      </c>
      <c r="D14" s="11"/>
      <c r="E14" s="13"/>
      <c r="F14" s="11"/>
      <c r="G14" s="14"/>
      <c r="H14" s="14"/>
      <c r="I14" s="13" t="str">
        <f t="shared" si="0"/>
        <v>２３４，１１７</v>
      </c>
      <c r="J14" s="14"/>
      <c r="K14" s="13" t="str">
        <f t="shared" si="1"/>
        <v>７３，０９４</v>
      </c>
      <c r="L14" s="15"/>
      <c r="M14" s="13" t="str">
        <f t="shared" si="2"/>
        <v>３０７，２１１</v>
      </c>
      <c r="N14" s="16"/>
      <c r="AD14" s="18">
        <v>234117</v>
      </c>
      <c r="AE14" s="18">
        <v>73094</v>
      </c>
      <c r="AF14" s="19">
        <f t="shared" si="3"/>
        <v>307211</v>
      </c>
    </row>
    <row r="15" spans="1:32" ht="19.5" customHeight="1">
      <c r="A15" s="20"/>
      <c r="E15" s="21">
        <v>1</v>
      </c>
      <c r="F15" s="11"/>
      <c r="G15" s="12" t="s">
        <v>18</v>
      </c>
      <c r="H15" s="14"/>
      <c r="I15" s="13" t="str">
        <f t="shared" si="0"/>
        <v>２３４，１１７</v>
      </c>
      <c r="J15" s="14"/>
      <c r="K15" s="13" t="str">
        <f t="shared" si="1"/>
        <v>７３，０９４</v>
      </c>
      <c r="L15" s="15"/>
      <c r="M15" s="13" t="str">
        <f t="shared" si="2"/>
        <v>３０７，２１１</v>
      </c>
      <c r="N15" s="16"/>
      <c r="AD15" s="18">
        <v>234117</v>
      </c>
      <c r="AE15" s="18">
        <v>73094</v>
      </c>
      <c r="AF15" s="19">
        <f t="shared" si="3"/>
        <v>307211</v>
      </c>
    </row>
    <row r="16" spans="1:32" ht="19.5" customHeight="1">
      <c r="A16" s="10">
        <v>21</v>
      </c>
      <c r="B16" s="11"/>
      <c r="C16" s="12" t="s">
        <v>19</v>
      </c>
      <c r="D16" s="11"/>
      <c r="E16" s="13"/>
      <c r="F16" s="11"/>
      <c r="G16" s="14"/>
      <c r="H16" s="14"/>
      <c r="I16" s="13" t="str">
        <f t="shared" si="0"/>
        <v>２８０，３００</v>
      </c>
      <c r="J16" s="14"/>
      <c r="K16" s="13" t="str">
        <f t="shared" si="1"/>
        <v>１２，５００</v>
      </c>
      <c r="L16" s="15"/>
      <c r="M16" s="13" t="str">
        <f t="shared" si="2"/>
        <v>２９２，８００</v>
      </c>
      <c r="N16" s="16"/>
      <c r="AD16" s="18">
        <v>280300</v>
      </c>
      <c r="AE16" s="18">
        <v>12500</v>
      </c>
      <c r="AF16" s="19">
        <f t="shared" si="3"/>
        <v>292800</v>
      </c>
    </row>
    <row r="17" spans="1:32" ht="19.5" customHeight="1">
      <c r="A17" s="20"/>
      <c r="E17" s="21">
        <v>1</v>
      </c>
      <c r="F17" s="11"/>
      <c r="G17" s="12" t="s">
        <v>19</v>
      </c>
      <c r="H17" s="14"/>
      <c r="I17" s="13" t="str">
        <f t="shared" si="0"/>
        <v>２８０，３００</v>
      </c>
      <c r="J17" s="14"/>
      <c r="K17" s="13" t="str">
        <f t="shared" si="1"/>
        <v>１２，５００</v>
      </c>
      <c r="L17" s="15"/>
      <c r="M17" s="13" t="str">
        <f t="shared" si="2"/>
        <v>２９２，８００</v>
      </c>
      <c r="N17" s="16"/>
      <c r="AD17" s="18">
        <v>280300</v>
      </c>
      <c r="AE17" s="18">
        <v>12500</v>
      </c>
      <c r="AF17" s="19">
        <f t="shared" si="3"/>
        <v>292800</v>
      </c>
    </row>
    <row r="18" spans="1:32" ht="19.5" customHeight="1">
      <c r="A18" s="43" t="s">
        <v>20</v>
      </c>
      <c r="B18" s="44"/>
      <c r="C18" s="44"/>
      <c r="D18" s="44"/>
      <c r="E18" s="44"/>
      <c r="F18" s="44"/>
      <c r="G18" s="44"/>
      <c r="H18" s="45"/>
      <c r="I18" s="22" t="str">
        <f t="shared" si="0"/>
        <v>９，４９９，５２７</v>
      </c>
      <c r="J18" s="23"/>
      <c r="K18" s="24"/>
      <c r="L18" s="25"/>
      <c r="M18" s="22" t="str">
        <f t="shared" si="2"/>
        <v>９，４９９，５２７</v>
      </c>
      <c r="N18" s="26"/>
      <c r="O18" s="27"/>
      <c r="P18" s="17"/>
      <c r="Q18" s="17"/>
      <c r="R18" s="17"/>
      <c r="S18" s="17"/>
      <c r="AD18" s="19">
        <v>9499527</v>
      </c>
      <c r="AE18" s="19">
        <v>0</v>
      </c>
      <c r="AF18" s="19">
        <f t="shared" si="3"/>
        <v>9499527</v>
      </c>
    </row>
    <row r="19" spans="1:32" ht="19.5" customHeight="1">
      <c r="A19" s="28" t="str">
        <f>IF($S19=1,"歳　　　　　　　入　　　　　　　合　　　　　　　計","歳　　　　　　　出　　　　　　　合　　　　　　　計")</f>
        <v>歳　　　　　　　入　　　　　　　合　　　　　　　計</v>
      </c>
      <c r="B19" s="29"/>
      <c r="C19" s="29"/>
      <c r="D19" s="29"/>
      <c r="E19" s="30"/>
      <c r="F19" s="30"/>
      <c r="G19" s="29"/>
      <c r="H19" s="30"/>
      <c r="I19" s="31" t="str">
        <f t="shared" si="0"/>
        <v>１３，９８９，１１２</v>
      </c>
      <c r="J19" s="32"/>
      <c r="K19" s="31" t="str">
        <f>DBCS(TEXT($AE19,"#,##0;△#,##0"))</f>
        <v>１７５，１０４</v>
      </c>
      <c r="L19" s="32"/>
      <c r="M19" s="31" t="str">
        <f t="shared" si="2"/>
        <v>１４，１６４，２１６</v>
      </c>
      <c r="N19" s="33"/>
      <c r="O19" s="27"/>
      <c r="P19" s="1"/>
      <c r="S19">
        <v>1</v>
      </c>
      <c r="T19" s="1" t="s">
        <v>21</v>
      </c>
      <c r="AC19" s="2" t="s">
        <v>22</v>
      </c>
      <c r="AD19" s="19">
        <v>13989112</v>
      </c>
      <c r="AE19" s="19">
        <v>175104</v>
      </c>
      <c r="AF19" s="19">
        <f t="shared" si="3"/>
        <v>14164216</v>
      </c>
    </row>
    <row r="33" spans="1:32" ht="19.5" customHeight="1">
      <c r="A33" t="s">
        <v>23</v>
      </c>
      <c r="B33"/>
      <c r="C33"/>
      <c r="D33"/>
      <c r="E33"/>
      <c r="F33"/>
      <c r="G33"/>
      <c r="H33"/>
      <c r="I33"/>
      <c r="J33" s="2"/>
      <c r="K33"/>
      <c r="L33" s="2"/>
      <c r="M33"/>
      <c r="N33" s="2" t="s">
        <v>3</v>
      </c>
      <c r="O33"/>
      <c r="P33" s="1"/>
    </row>
    <row r="34" spans="1:32" ht="19.5" customHeight="1">
      <c r="A34" s="3"/>
      <c r="B34" s="4"/>
      <c r="C34" s="5" t="s">
        <v>4</v>
      </c>
      <c r="D34" s="4"/>
      <c r="E34" s="6"/>
      <c r="F34" s="4"/>
      <c r="G34" s="5" t="s">
        <v>5</v>
      </c>
      <c r="H34" s="4"/>
      <c r="I34" s="7" t="s">
        <v>6</v>
      </c>
      <c r="J34" s="8"/>
      <c r="K34" s="5" t="s">
        <v>7</v>
      </c>
      <c r="L34" s="8"/>
      <c r="M34" s="5" t="s">
        <v>8</v>
      </c>
      <c r="N34" s="9"/>
      <c r="O34" s="1"/>
      <c r="P34" s="1"/>
    </row>
    <row r="35" spans="1:32" ht="19.5" customHeight="1">
      <c r="A35" s="10">
        <v>1</v>
      </c>
      <c r="B35" s="11"/>
      <c r="C35" s="12" t="s">
        <v>24</v>
      </c>
      <c r="D35" s="11"/>
      <c r="E35" s="13"/>
      <c r="F35" s="11"/>
      <c r="G35" s="14"/>
      <c r="H35" s="14"/>
      <c r="I35" s="13" t="str">
        <f t="shared" ref="I35:I58" si="4">DBCS(TEXT($AD35,"#,##0;△#,##0"))</f>
        <v>１０３，３６９</v>
      </c>
      <c r="J35" s="14"/>
      <c r="K35" s="13" t="str">
        <f t="shared" ref="K35:K58" si="5">DBCS(TEXT($AE35,"#,##0;△#,##0"))</f>
        <v>１２９</v>
      </c>
      <c r="L35" s="15"/>
      <c r="M35" s="13" t="str">
        <f t="shared" ref="M35:M58" si="6">DBCS(TEXT($AF35,"#,##0;△#,##0"))</f>
        <v>１０３，４９８</v>
      </c>
      <c r="N35" s="16"/>
      <c r="AD35" s="18">
        <v>103369</v>
      </c>
      <c r="AE35" s="18">
        <v>129</v>
      </c>
      <c r="AF35" s="19">
        <f t="shared" ref="AF35:AF58" si="7">AD35+AE35</f>
        <v>103498</v>
      </c>
    </row>
    <row r="36" spans="1:32" ht="19.5" customHeight="1">
      <c r="A36" s="20"/>
      <c r="E36" s="21">
        <v>1</v>
      </c>
      <c r="F36" s="11"/>
      <c r="G36" s="12" t="s">
        <v>24</v>
      </c>
      <c r="H36" s="14"/>
      <c r="I36" s="13" t="str">
        <f t="shared" si="4"/>
        <v>１０３，３６９</v>
      </c>
      <c r="J36" s="14"/>
      <c r="K36" s="13" t="str">
        <f t="shared" si="5"/>
        <v>１２９</v>
      </c>
      <c r="L36" s="15"/>
      <c r="M36" s="13" t="str">
        <f t="shared" si="6"/>
        <v>１０３，４９８</v>
      </c>
      <c r="N36" s="16"/>
      <c r="AD36" s="18">
        <v>103369</v>
      </c>
      <c r="AE36" s="18">
        <v>129</v>
      </c>
      <c r="AF36" s="19">
        <f t="shared" si="7"/>
        <v>103498</v>
      </c>
    </row>
    <row r="37" spans="1:32" ht="19.5" customHeight="1">
      <c r="A37" s="10">
        <v>2</v>
      </c>
      <c r="B37" s="11"/>
      <c r="C37" s="12" t="s">
        <v>25</v>
      </c>
      <c r="D37" s="11"/>
      <c r="E37" s="13"/>
      <c r="F37" s="11"/>
      <c r="G37" s="14"/>
      <c r="H37" s="14"/>
      <c r="I37" s="13" t="str">
        <f t="shared" si="4"/>
        <v>２，０９２，６９４</v>
      </c>
      <c r="J37" s="14"/>
      <c r="K37" s="13" t="str">
        <f t="shared" si="5"/>
        <v>６７，３０８</v>
      </c>
      <c r="L37" s="15"/>
      <c r="M37" s="13" t="str">
        <f t="shared" si="6"/>
        <v>２，１６０，００２</v>
      </c>
      <c r="N37" s="16"/>
      <c r="AD37" s="18">
        <v>2092694</v>
      </c>
      <c r="AE37" s="18">
        <v>67308</v>
      </c>
      <c r="AF37" s="19">
        <f t="shared" si="7"/>
        <v>2160002</v>
      </c>
    </row>
    <row r="38" spans="1:32" ht="19.5" customHeight="1">
      <c r="A38" s="20"/>
      <c r="E38" s="21">
        <v>1</v>
      </c>
      <c r="F38" s="11"/>
      <c r="G38" s="12" t="s">
        <v>26</v>
      </c>
      <c r="H38" s="14"/>
      <c r="I38" s="13" t="str">
        <f t="shared" si="4"/>
        <v>１，７３３，７１４</v>
      </c>
      <c r="J38" s="14"/>
      <c r="K38" s="13" t="str">
        <f t="shared" si="5"/>
        <v>１３，３３５</v>
      </c>
      <c r="L38" s="15"/>
      <c r="M38" s="13" t="str">
        <f t="shared" si="6"/>
        <v>１，７４７，０４９</v>
      </c>
      <c r="N38" s="16"/>
      <c r="AD38" s="18">
        <v>1733714</v>
      </c>
      <c r="AE38" s="18">
        <v>13335</v>
      </c>
      <c r="AF38" s="19">
        <f t="shared" si="7"/>
        <v>1747049</v>
      </c>
    </row>
    <row r="39" spans="1:32" ht="19.5" customHeight="1">
      <c r="A39" s="20"/>
      <c r="E39" s="21">
        <v>2</v>
      </c>
      <c r="F39" s="11"/>
      <c r="G39" s="12" t="s">
        <v>27</v>
      </c>
      <c r="H39" s="14"/>
      <c r="I39" s="13" t="str">
        <f t="shared" si="4"/>
        <v>２２９，６８７</v>
      </c>
      <c r="J39" s="14"/>
      <c r="K39" s="13" t="str">
        <f t="shared" si="5"/>
        <v>５３，８７３</v>
      </c>
      <c r="L39" s="15"/>
      <c r="M39" s="13" t="str">
        <f t="shared" si="6"/>
        <v>２８３，５６０</v>
      </c>
      <c r="N39" s="16"/>
      <c r="AD39" s="18">
        <v>229687</v>
      </c>
      <c r="AE39" s="18">
        <v>53873</v>
      </c>
      <c r="AF39" s="19">
        <f t="shared" si="7"/>
        <v>283560</v>
      </c>
    </row>
    <row r="40" spans="1:32" ht="19.5" customHeight="1">
      <c r="A40" s="20"/>
      <c r="E40" s="21">
        <v>3</v>
      </c>
      <c r="F40" s="11"/>
      <c r="G40" s="12" t="s">
        <v>28</v>
      </c>
      <c r="H40" s="14"/>
      <c r="I40" s="13" t="str">
        <f t="shared" si="4"/>
        <v>９３，９７２</v>
      </c>
      <c r="J40" s="14"/>
      <c r="K40" s="13" t="str">
        <f t="shared" si="5"/>
        <v>１００</v>
      </c>
      <c r="L40" s="15"/>
      <c r="M40" s="13" t="str">
        <f t="shared" si="6"/>
        <v>９４，０７２</v>
      </c>
      <c r="N40" s="16"/>
      <c r="AD40" s="18">
        <v>93972</v>
      </c>
      <c r="AE40" s="18">
        <v>100</v>
      </c>
      <c r="AF40" s="19">
        <f t="shared" si="7"/>
        <v>94072</v>
      </c>
    </row>
    <row r="41" spans="1:32" ht="19.5" customHeight="1">
      <c r="A41" s="10">
        <v>3</v>
      </c>
      <c r="B41" s="11"/>
      <c r="C41" s="12" t="s">
        <v>29</v>
      </c>
      <c r="D41" s="11"/>
      <c r="E41" s="13"/>
      <c r="F41" s="11"/>
      <c r="G41" s="14"/>
      <c r="H41" s="14"/>
      <c r="I41" s="13" t="str">
        <f t="shared" si="4"/>
        <v>３，９８１，９２２</v>
      </c>
      <c r="J41" s="14"/>
      <c r="K41" s="13" t="str">
        <f t="shared" si="5"/>
        <v>８９，５７６</v>
      </c>
      <c r="L41" s="15"/>
      <c r="M41" s="13" t="str">
        <f t="shared" si="6"/>
        <v>４，０７１，４９８</v>
      </c>
      <c r="N41" s="16"/>
      <c r="AD41" s="18">
        <v>3981922</v>
      </c>
      <c r="AE41" s="18">
        <v>89576</v>
      </c>
      <c r="AF41" s="19">
        <f t="shared" si="7"/>
        <v>4071498</v>
      </c>
    </row>
    <row r="42" spans="1:32" ht="19.5" customHeight="1">
      <c r="A42" s="20"/>
      <c r="E42" s="21">
        <v>1</v>
      </c>
      <c r="F42" s="11"/>
      <c r="G42" s="12" t="s">
        <v>30</v>
      </c>
      <c r="H42" s="14"/>
      <c r="I42" s="13" t="str">
        <f t="shared" si="4"/>
        <v>２，２４６，８０９</v>
      </c>
      <c r="J42" s="14"/>
      <c r="K42" s="13" t="str">
        <f t="shared" si="5"/>
        <v>５６，７７９</v>
      </c>
      <c r="L42" s="15"/>
      <c r="M42" s="13" t="str">
        <f t="shared" si="6"/>
        <v>２，３０３，５８８</v>
      </c>
      <c r="N42" s="16"/>
      <c r="AD42" s="18">
        <v>2246809</v>
      </c>
      <c r="AE42" s="18">
        <v>56779</v>
      </c>
      <c r="AF42" s="19">
        <f t="shared" si="7"/>
        <v>2303588</v>
      </c>
    </row>
    <row r="43" spans="1:32" ht="19.5" customHeight="1">
      <c r="A43" s="20"/>
      <c r="E43" s="21">
        <v>2</v>
      </c>
      <c r="F43" s="11"/>
      <c r="G43" s="12" t="s">
        <v>31</v>
      </c>
      <c r="H43" s="14"/>
      <c r="I43" s="13" t="str">
        <f t="shared" si="4"/>
        <v>１，７３５，０１４</v>
      </c>
      <c r="J43" s="14"/>
      <c r="K43" s="13" t="str">
        <f t="shared" si="5"/>
        <v>３２，７９７</v>
      </c>
      <c r="L43" s="15"/>
      <c r="M43" s="13" t="str">
        <f t="shared" si="6"/>
        <v>１，７６７，８１１</v>
      </c>
      <c r="N43" s="16"/>
      <c r="AD43" s="18">
        <v>1735014</v>
      </c>
      <c r="AE43" s="18">
        <v>32797</v>
      </c>
      <c r="AF43" s="19">
        <f t="shared" si="7"/>
        <v>1767811</v>
      </c>
    </row>
    <row r="44" spans="1:32" ht="19.5" customHeight="1">
      <c r="A44" s="10">
        <v>4</v>
      </c>
      <c r="B44" s="11"/>
      <c r="C44" s="12" t="s">
        <v>32</v>
      </c>
      <c r="D44" s="11"/>
      <c r="E44" s="13"/>
      <c r="F44" s="11"/>
      <c r="G44" s="14"/>
      <c r="H44" s="14"/>
      <c r="I44" s="13" t="str">
        <f t="shared" si="4"/>
        <v>１，２６０，５６４</v>
      </c>
      <c r="J44" s="14"/>
      <c r="K44" s="13" t="str">
        <f t="shared" si="5"/>
        <v>１６６</v>
      </c>
      <c r="L44" s="15"/>
      <c r="M44" s="13" t="str">
        <f t="shared" si="6"/>
        <v>１，２６０，７３０</v>
      </c>
      <c r="N44" s="16"/>
      <c r="AD44" s="18">
        <v>1260564</v>
      </c>
      <c r="AE44" s="18">
        <v>166</v>
      </c>
      <c r="AF44" s="19">
        <f t="shared" si="7"/>
        <v>1260730</v>
      </c>
    </row>
    <row r="45" spans="1:32" ht="19.5" customHeight="1">
      <c r="A45" s="20"/>
      <c r="E45" s="21">
        <v>1</v>
      </c>
      <c r="F45" s="11"/>
      <c r="G45" s="12" t="s">
        <v>33</v>
      </c>
      <c r="H45" s="14"/>
      <c r="I45" s="13" t="str">
        <f t="shared" si="4"/>
        <v>６２５，３７６</v>
      </c>
      <c r="J45" s="14"/>
      <c r="K45" s="13" t="str">
        <f t="shared" si="5"/>
        <v>１６６</v>
      </c>
      <c r="L45" s="15"/>
      <c r="M45" s="13" t="str">
        <f t="shared" si="6"/>
        <v>６２５，５４２</v>
      </c>
      <c r="N45" s="16"/>
      <c r="AD45" s="18">
        <v>625376</v>
      </c>
      <c r="AE45" s="18">
        <v>166</v>
      </c>
      <c r="AF45" s="19">
        <f t="shared" si="7"/>
        <v>625542</v>
      </c>
    </row>
    <row r="46" spans="1:32" ht="19.5" customHeight="1">
      <c r="A46" s="20"/>
      <c r="E46" s="21">
        <v>2</v>
      </c>
      <c r="F46" s="11"/>
      <c r="G46" s="12" t="s">
        <v>34</v>
      </c>
      <c r="H46" s="14"/>
      <c r="I46" s="13" t="str">
        <f t="shared" si="4"/>
        <v>１５６，２７６</v>
      </c>
      <c r="J46" s="14"/>
      <c r="K46" s="13" t="str">
        <f t="shared" si="5"/>
        <v>０</v>
      </c>
      <c r="L46" s="15"/>
      <c r="M46" s="13" t="str">
        <f t="shared" si="6"/>
        <v>１５６，２７６</v>
      </c>
      <c r="N46" s="16"/>
      <c r="AD46" s="18">
        <v>156276</v>
      </c>
      <c r="AE46" s="18">
        <v>0</v>
      </c>
      <c r="AF46" s="19">
        <f t="shared" si="7"/>
        <v>156276</v>
      </c>
    </row>
    <row r="47" spans="1:32" ht="19.5" customHeight="1">
      <c r="A47" s="10">
        <v>6</v>
      </c>
      <c r="B47" s="11"/>
      <c r="C47" s="12" t="s">
        <v>35</v>
      </c>
      <c r="D47" s="11"/>
      <c r="E47" s="13"/>
      <c r="F47" s="11"/>
      <c r="G47" s="14"/>
      <c r="H47" s="14"/>
      <c r="I47" s="13" t="str">
        <f t="shared" si="4"/>
        <v>７０７，４３０</v>
      </c>
      <c r="J47" s="14"/>
      <c r="K47" s="13" t="str">
        <f t="shared" si="5"/>
        <v>△５，９０７</v>
      </c>
      <c r="L47" s="15"/>
      <c r="M47" s="13" t="str">
        <f t="shared" si="6"/>
        <v>７０１，５２３</v>
      </c>
      <c r="N47" s="16"/>
      <c r="AD47" s="18">
        <v>707430</v>
      </c>
      <c r="AE47" s="18">
        <v>-5907</v>
      </c>
      <c r="AF47" s="19">
        <f t="shared" si="7"/>
        <v>701523</v>
      </c>
    </row>
    <row r="48" spans="1:32" ht="19.5" customHeight="1">
      <c r="A48" s="20"/>
      <c r="E48" s="21">
        <v>1</v>
      </c>
      <c r="F48" s="11"/>
      <c r="G48" s="12" t="s">
        <v>36</v>
      </c>
      <c r="H48" s="14"/>
      <c r="I48" s="13" t="str">
        <f t="shared" si="4"/>
        <v>４３１，３４１</v>
      </c>
      <c r="J48" s="14"/>
      <c r="K48" s="13" t="str">
        <f t="shared" si="5"/>
        <v>△６，００５</v>
      </c>
      <c r="L48" s="15"/>
      <c r="M48" s="13" t="str">
        <f t="shared" si="6"/>
        <v>４２５，３３６</v>
      </c>
      <c r="N48" s="16"/>
      <c r="AD48" s="18">
        <v>431341</v>
      </c>
      <c r="AE48" s="18">
        <v>-6005</v>
      </c>
      <c r="AF48" s="19">
        <f t="shared" si="7"/>
        <v>425336</v>
      </c>
    </row>
    <row r="49" spans="1:32" ht="19.5" customHeight="1">
      <c r="A49" s="20"/>
      <c r="E49" s="21">
        <v>2</v>
      </c>
      <c r="F49" s="11"/>
      <c r="G49" s="12" t="s">
        <v>37</v>
      </c>
      <c r="H49" s="14"/>
      <c r="I49" s="13" t="str">
        <f t="shared" si="4"/>
        <v>１１４，４３３</v>
      </c>
      <c r="J49" s="14"/>
      <c r="K49" s="13" t="str">
        <f t="shared" si="5"/>
        <v>９８</v>
      </c>
      <c r="L49" s="15"/>
      <c r="M49" s="13" t="str">
        <f t="shared" si="6"/>
        <v>１１４，５３１</v>
      </c>
      <c r="N49" s="16"/>
      <c r="AD49" s="18">
        <v>114433</v>
      </c>
      <c r="AE49" s="18">
        <v>98</v>
      </c>
      <c r="AF49" s="19">
        <f t="shared" si="7"/>
        <v>114531</v>
      </c>
    </row>
    <row r="50" spans="1:32" ht="19.5" customHeight="1">
      <c r="A50" s="10">
        <v>7</v>
      </c>
      <c r="B50" s="11"/>
      <c r="C50" s="12" t="s">
        <v>38</v>
      </c>
      <c r="D50" s="11"/>
      <c r="E50" s="13"/>
      <c r="F50" s="11"/>
      <c r="G50" s="14"/>
      <c r="H50" s="14"/>
      <c r="I50" s="13" t="str">
        <f t="shared" si="4"/>
        <v>８４０，８４５</v>
      </c>
      <c r="J50" s="14"/>
      <c r="K50" s="13" t="str">
        <f t="shared" si="5"/>
        <v>１５，８６０</v>
      </c>
      <c r="L50" s="15"/>
      <c r="M50" s="13" t="str">
        <f t="shared" si="6"/>
        <v>８５６，７０５</v>
      </c>
      <c r="N50" s="16"/>
      <c r="AD50" s="18">
        <v>840845</v>
      </c>
      <c r="AE50" s="18">
        <v>15860</v>
      </c>
      <c r="AF50" s="19">
        <f t="shared" si="7"/>
        <v>856705</v>
      </c>
    </row>
    <row r="51" spans="1:32" ht="19.5" customHeight="1">
      <c r="A51" s="20"/>
      <c r="E51" s="21">
        <v>1</v>
      </c>
      <c r="F51" s="11"/>
      <c r="G51" s="12" t="s">
        <v>38</v>
      </c>
      <c r="H51" s="14"/>
      <c r="I51" s="13" t="str">
        <f t="shared" si="4"/>
        <v>８４０，８４５</v>
      </c>
      <c r="J51" s="14"/>
      <c r="K51" s="13" t="str">
        <f t="shared" si="5"/>
        <v>１５，８６０</v>
      </c>
      <c r="L51" s="15"/>
      <c r="M51" s="13" t="str">
        <f t="shared" si="6"/>
        <v>８５６，７０５</v>
      </c>
      <c r="N51" s="16"/>
      <c r="AD51" s="18">
        <v>840845</v>
      </c>
      <c r="AE51" s="18">
        <v>15860</v>
      </c>
      <c r="AF51" s="19">
        <f t="shared" si="7"/>
        <v>856705</v>
      </c>
    </row>
    <row r="52" spans="1:32" ht="19.5" customHeight="1">
      <c r="A52" s="10">
        <v>8</v>
      </c>
      <c r="B52" s="11"/>
      <c r="C52" s="12" t="s">
        <v>39</v>
      </c>
      <c r="D52" s="11"/>
      <c r="E52" s="13"/>
      <c r="F52" s="11"/>
      <c r="G52" s="14"/>
      <c r="H52" s="14"/>
      <c r="I52" s="13" t="str">
        <f t="shared" si="4"/>
        <v>９３７，４７５</v>
      </c>
      <c r="J52" s="14"/>
      <c r="K52" s="13" t="str">
        <f t="shared" si="5"/>
        <v>０</v>
      </c>
      <c r="L52" s="15"/>
      <c r="M52" s="13" t="str">
        <f t="shared" si="6"/>
        <v>９３７，４７５</v>
      </c>
      <c r="N52" s="16"/>
      <c r="AD52" s="18">
        <v>937475</v>
      </c>
      <c r="AE52" s="18">
        <v>0</v>
      </c>
      <c r="AF52" s="19">
        <f t="shared" si="7"/>
        <v>937475</v>
      </c>
    </row>
    <row r="53" spans="1:32" ht="19.5" customHeight="1">
      <c r="A53" s="20"/>
      <c r="E53" s="21">
        <v>3</v>
      </c>
      <c r="F53" s="11"/>
      <c r="G53" s="12" t="s">
        <v>40</v>
      </c>
      <c r="H53" s="14"/>
      <c r="I53" s="13" t="str">
        <f t="shared" si="4"/>
        <v>２６，８１０</v>
      </c>
      <c r="J53" s="14"/>
      <c r="K53" s="13" t="str">
        <f t="shared" si="5"/>
        <v>０</v>
      </c>
      <c r="L53" s="15"/>
      <c r="M53" s="13" t="str">
        <f t="shared" si="6"/>
        <v>２６，８１０</v>
      </c>
      <c r="N53" s="16"/>
      <c r="AD53" s="18">
        <v>26810</v>
      </c>
      <c r="AE53" s="18">
        <v>0</v>
      </c>
      <c r="AF53" s="19">
        <f t="shared" si="7"/>
        <v>26810</v>
      </c>
    </row>
    <row r="54" spans="1:32" ht="19.5" customHeight="1">
      <c r="A54" s="10">
        <v>9</v>
      </c>
      <c r="B54" s="11"/>
      <c r="C54" s="12" t="s">
        <v>41</v>
      </c>
      <c r="D54" s="11"/>
      <c r="E54" s="13"/>
      <c r="F54" s="11"/>
      <c r="G54" s="14"/>
      <c r="H54" s="14"/>
      <c r="I54" s="13" t="str">
        <f t="shared" si="4"/>
        <v>５９９，４９６</v>
      </c>
      <c r="J54" s="14"/>
      <c r="K54" s="13" t="str">
        <f t="shared" si="5"/>
        <v>４，９７９</v>
      </c>
      <c r="L54" s="15"/>
      <c r="M54" s="13" t="str">
        <f t="shared" si="6"/>
        <v>６０４，４７５</v>
      </c>
      <c r="N54" s="16"/>
      <c r="AD54" s="18">
        <v>599496</v>
      </c>
      <c r="AE54" s="18">
        <v>4979</v>
      </c>
      <c r="AF54" s="19">
        <f t="shared" si="7"/>
        <v>604475</v>
      </c>
    </row>
    <row r="55" spans="1:32" ht="19.5" customHeight="1">
      <c r="A55" s="20"/>
      <c r="E55" s="21">
        <v>1</v>
      </c>
      <c r="F55" s="11"/>
      <c r="G55" s="12" t="s">
        <v>41</v>
      </c>
      <c r="H55" s="14"/>
      <c r="I55" s="13" t="str">
        <f t="shared" si="4"/>
        <v>５９９，４９６</v>
      </c>
      <c r="J55" s="14"/>
      <c r="K55" s="13" t="str">
        <f t="shared" si="5"/>
        <v>４，９７９</v>
      </c>
      <c r="L55" s="15"/>
      <c r="M55" s="13" t="str">
        <f t="shared" si="6"/>
        <v>６０４，４７５</v>
      </c>
      <c r="N55" s="16"/>
      <c r="AD55" s="18">
        <v>599496</v>
      </c>
      <c r="AE55" s="18">
        <v>4979</v>
      </c>
      <c r="AF55" s="19">
        <f t="shared" si="7"/>
        <v>604475</v>
      </c>
    </row>
    <row r="56" spans="1:32" ht="19.5" customHeight="1">
      <c r="A56" s="10">
        <v>10</v>
      </c>
      <c r="B56" s="11"/>
      <c r="C56" s="12" t="s">
        <v>42</v>
      </c>
      <c r="D56" s="11"/>
      <c r="E56" s="13"/>
      <c r="F56" s="11"/>
      <c r="G56" s="14"/>
      <c r="H56" s="14"/>
      <c r="I56" s="13" t="str">
        <f t="shared" si="4"/>
        <v>１，６０１，４２７</v>
      </c>
      <c r="J56" s="14"/>
      <c r="K56" s="13" t="str">
        <f t="shared" si="5"/>
        <v>１，８６３</v>
      </c>
      <c r="L56" s="15"/>
      <c r="M56" s="13" t="str">
        <f t="shared" si="6"/>
        <v>１，６０３，２９０</v>
      </c>
      <c r="N56" s="16"/>
      <c r="AD56" s="18">
        <v>1601427</v>
      </c>
      <c r="AE56" s="18">
        <v>1863</v>
      </c>
      <c r="AF56" s="19">
        <f t="shared" si="7"/>
        <v>1603290</v>
      </c>
    </row>
    <row r="57" spans="1:32" ht="19.5" customHeight="1">
      <c r="A57" s="20"/>
      <c r="E57" s="21">
        <v>1</v>
      </c>
      <c r="F57" s="11"/>
      <c r="G57" s="12" t="s">
        <v>43</v>
      </c>
      <c r="H57" s="14"/>
      <c r="I57" s="13" t="str">
        <f t="shared" si="4"/>
        <v>３２１，０９８</v>
      </c>
      <c r="J57" s="14"/>
      <c r="K57" s="13" t="str">
        <f t="shared" si="5"/>
        <v>１，５０１</v>
      </c>
      <c r="L57" s="15"/>
      <c r="M57" s="13" t="str">
        <f t="shared" si="6"/>
        <v>３２２，５９９</v>
      </c>
      <c r="N57" s="16"/>
      <c r="AD57" s="18">
        <v>321098</v>
      </c>
      <c r="AE57" s="18">
        <v>1501</v>
      </c>
      <c r="AF57" s="19">
        <f t="shared" si="7"/>
        <v>322599</v>
      </c>
    </row>
    <row r="58" spans="1:32" ht="19.5" customHeight="1">
      <c r="A58" s="34"/>
      <c r="B58" s="35"/>
      <c r="C58" s="35"/>
      <c r="D58" s="35"/>
      <c r="E58" s="36">
        <v>4</v>
      </c>
      <c r="F58" s="32"/>
      <c r="G58" s="37" t="s">
        <v>44</v>
      </c>
      <c r="H58" s="38"/>
      <c r="I58" s="31" t="str">
        <f t="shared" si="4"/>
        <v>３２０，４９２</v>
      </c>
      <c r="J58" s="38"/>
      <c r="K58" s="31" t="str">
        <f t="shared" si="5"/>
        <v>２４８</v>
      </c>
      <c r="L58" s="39"/>
      <c r="M58" s="31" t="str">
        <f t="shared" si="6"/>
        <v>３２０，７４０</v>
      </c>
      <c r="N58" s="40"/>
      <c r="AD58" s="18">
        <v>320492</v>
      </c>
      <c r="AE58" s="18">
        <v>248</v>
      </c>
      <c r="AF58" s="19">
        <f t="shared" si="7"/>
        <v>320740</v>
      </c>
    </row>
    <row r="60" spans="1:32" ht="19.5" customHeight="1">
      <c r="A60" s="46" t="s">
        <v>45</v>
      </c>
      <c r="B60" s="46"/>
      <c r="C60" s="47"/>
      <c r="D60" s="47"/>
      <c r="E60" s="47"/>
      <c r="F60" s="47"/>
      <c r="G60" s="47"/>
      <c r="H60" s="47"/>
      <c r="I60" s="47"/>
      <c r="J60" s="47"/>
      <c r="K60" s="47"/>
      <c r="L60" s="47"/>
      <c r="M60" s="47"/>
      <c r="N60" s="47"/>
      <c r="O60" s="1"/>
      <c r="P60" s="1"/>
    </row>
    <row r="61" spans="1:32" ht="19.5" customHeight="1">
      <c r="A61" s="46" t="s">
        <v>46</v>
      </c>
      <c r="B61" s="46"/>
      <c r="C61" s="47"/>
      <c r="D61" s="47"/>
      <c r="E61" s="47"/>
      <c r="F61" s="47"/>
      <c r="G61" s="47"/>
      <c r="H61" s="47"/>
      <c r="I61" s="47"/>
      <c r="J61" s="47"/>
      <c r="K61" s="47"/>
      <c r="L61" s="47"/>
      <c r="M61" s="47"/>
      <c r="N61" s="47"/>
      <c r="O61" s="1"/>
      <c r="P61" s="1"/>
    </row>
    <row r="62" spans="1:32" ht="19.5" customHeight="1">
      <c r="A62" t="s">
        <v>23</v>
      </c>
      <c r="N62" s="2" t="s">
        <v>3</v>
      </c>
    </row>
    <row r="63" spans="1:32" ht="19.5" customHeight="1">
      <c r="A63" s="3"/>
      <c r="B63" s="4"/>
      <c r="C63" s="5" t="s">
        <v>4</v>
      </c>
      <c r="D63" s="4"/>
      <c r="E63" s="6"/>
      <c r="F63" s="4"/>
      <c r="G63" s="5" t="s">
        <v>5</v>
      </c>
      <c r="H63" s="4"/>
      <c r="I63" s="7" t="s">
        <v>6</v>
      </c>
      <c r="J63" s="8"/>
      <c r="K63" s="5" t="s">
        <v>7</v>
      </c>
      <c r="L63" s="8"/>
      <c r="M63" s="5" t="s">
        <v>8</v>
      </c>
      <c r="N63" s="9"/>
      <c r="O63" s="1"/>
      <c r="P63" s="1"/>
    </row>
    <row r="64" spans="1:32" ht="19.5" customHeight="1">
      <c r="A64" s="20"/>
      <c r="E64" s="21">
        <v>6</v>
      </c>
      <c r="F64" s="11"/>
      <c r="G64" s="12" t="s">
        <v>47</v>
      </c>
      <c r="H64" s="14"/>
      <c r="I64" s="13" t="str">
        <f>DBCS(TEXT($AD64,"#,##0;△#,##0"))</f>
        <v>２５７，９４６</v>
      </c>
      <c r="J64" s="14"/>
      <c r="K64" s="13" t="str">
        <f>DBCS(TEXT($AE64,"#,##0;△#,##0"))</f>
        <v>１１４</v>
      </c>
      <c r="L64" s="15"/>
      <c r="M64" s="13" t="str">
        <f>DBCS(TEXT($AF64,"#,##0;△#,##0"))</f>
        <v>２５８，０６０</v>
      </c>
      <c r="N64" s="16"/>
      <c r="AD64" s="18">
        <v>257946</v>
      </c>
      <c r="AE64" s="18">
        <v>114</v>
      </c>
      <c r="AF64" s="19">
        <f>AD64+AE64</f>
        <v>258060</v>
      </c>
    </row>
    <row r="65" spans="1:32" ht="19.5" customHeight="1">
      <c r="A65" s="10">
        <v>11</v>
      </c>
      <c r="B65" s="11"/>
      <c r="C65" s="12" t="s">
        <v>48</v>
      </c>
      <c r="D65" s="11"/>
      <c r="E65" s="13"/>
      <c r="F65" s="11"/>
      <c r="G65" s="14"/>
      <c r="H65" s="14"/>
      <c r="I65" s="13" t="str">
        <f>DBCS(TEXT($AD65,"#,##0;△#,##0"))</f>
        <v>１，３８８，０５４</v>
      </c>
      <c r="J65" s="14"/>
      <c r="K65" s="13" t="str">
        <f>DBCS(TEXT($AE65,"#,##0;△#,##0"))</f>
        <v>１，１３０</v>
      </c>
      <c r="L65" s="15"/>
      <c r="M65" s="13" t="str">
        <f>DBCS(TEXT($AF65,"#,##0;△#,##0"))</f>
        <v>１，３８９，１８４</v>
      </c>
      <c r="N65" s="16"/>
      <c r="AD65" s="18">
        <v>1388054</v>
      </c>
      <c r="AE65" s="18">
        <v>1130</v>
      </c>
      <c r="AF65" s="19">
        <f>AD65+AE65</f>
        <v>1389184</v>
      </c>
    </row>
    <row r="66" spans="1:32" ht="19.5" customHeight="1">
      <c r="A66" s="20"/>
      <c r="E66" s="21">
        <v>1</v>
      </c>
      <c r="F66" s="11"/>
      <c r="G66" s="12" t="s">
        <v>48</v>
      </c>
      <c r="H66" s="14"/>
      <c r="I66" s="13" t="str">
        <f>DBCS(TEXT($AD66,"#,##0;△#,##0"))</f>
        <v>１，３８８，０５４</v>
      </c>
      <c r="J66" s="14"/>
      <c r="K66" s="13" t="str">
        <f>DBCS(TEXT($AE66,"#,##0;△#,##0"))</f>
        <v>１，１３０</v>
      </c>
      <c r="L66" s="15"/>
      <c r="M66" s="13" t="str">
        <f>DBCS(TEXT($AF66,"#,##0;△#,##0"))</f>
        <v>１，３８９，１８４</v>
      </c>
      <c r="N66" s="16"/>
      <c r="AD66" s="18">
        <v>1388054</v>
      </c>
      <c r="AE66" s="18">
        <v>1130</v>
      </c>
      <c r="AF66" s="19">
        <f>AD66+AE66</f>
        <v>1389184</v>
      </c>
    </row>
    <row r="67" spans="1:32" ht="19.5" customHeight="1">
      <c r="A67" s="43" t="s">
        <v>20</v>
      </c>
      <c r="B67" s="44"/>
      <c r="C67" s="44"/>
      <c r="D67" s="44"/>
      <c r="E67" s="44"/>
      <c r="F67" s="44"/>
      <c r="G67" s="44"/>
      <c r="H67" s="45"/>
      <c r="I67" s="22" t="str">
        <f>DBCS(TEXT($AD67,"#,##0;△#,##0"))</f>
        <v>４７５，８３６</v>
      </c>
      <c r="J67" s="23"/>
      <c r="K67" s="24"/>
      <c r="L67" s="25"/>
      <c r="M67" s="22" t="str">
        <f>DBCS(TEXT($AF67,"#,##0;△#,##0"))</f>
        <v>４７５，８３６</v>
      </c>
      <c r="N67" s="26"/>
      <c r="O67" s="27"/>
      <c r="P67" s="17"/>
      <c r="Q67" s="17"/>
      <c r="R67" s="17"/>
      <c r="S67" s="17"/>
      <c r="AD67" s="19">
        <v>475836</v>
      </c>
      <c r="AE67" s="19">
        <v>0</v>
      </c>
      <c r="AF67" s="19">
        <f>AD67+AE67</f>
        <v>475836</v>
      </c>
    </row>
    <row r="68" spans="1:32" ht="19.5" customHeight="1">
      <c r="A68" s="28" t="str">
        <f>IF($S68=1,"歳　　　　　　　入　　　　　　　合　　　　　　　計","歳　　　　　　　出　　　　　　　合　　　　　　　計")</f>
        <v>歳　　　　　　　出　　　　　　　合　　　　　　　計</v>
      </c>
      <c r="B68" s="29"/>
      <c r="C68" s="29"/>
      <c r="D68" s="29"/>
      <c r="E68" s="30"/>
      <c r="F68" s="30"/>
      <c r="G68" s="29"/>
      <c r="H68" s="30"/>
      <c r="I68" s="31" t="str">
        <f>DBCS(TEXT($AD68,"#,##0;△#,##0"))</f>
        <v>１３，９８９，１１２</v>
      </c>
      <c r="J68" s="32"/>
      <c r="K68" s="31" t="str">
        <f>DBCS(TEXT($AE68,"#,##0;△#,##0"))</f>
        <v>１７５，１０４</v>
      </c>
      <c r="L68" s="32"/>
      <c r="M68" s="31" t="str">
        <f>DBCS(TEXT($AF68,"#,##0;△#,##0"))</f>
        <v>１４，１６４，２１６</v>
      </c>
      <c r="N68" s="33"/>
      <c r="O68" s="27"/>
      <c r="P68" s="1"/>
      <c r="S68">
        <v>2</v>
      </c>
      <c r="T68" s="1" t="s">
        <v>21</v>
      </c>
      <c r="AC68" s="2" t="s">
        <v>22</v>
      </c>
      <c r="AD68" s="19">
        <v>13989112</v>
      </c>
      <c r="AE68" s="19">
        <v>175104</v>
      </c>
      <c r="AF68" s="19">
        <f>AD68+AE68</f>
        <v>14164216</v>
      </c>
    </row>
  </sheetData>
  <mergeCells count="6">
    <mergeCell ref="A60:N60"/>
    <mergeCell ref="A61:N61"/>
    <mergeCell ref="A67:H67"/>
    <mergeCell ref="A1:N1"/>
    <mergeCell ref="A2:N2"/>
    <mergeCell ref="A18:H18"/>
  </mergeCells>
  <phoneticPr fontId="1"/>
  <printOptions horizontalCentered="1" gridLinesSet="0"/>
  <pageMargins left="0" right="0" top="0.35433070866141736" bottom="0.35433070866141736" header="0.19685039370078741" footer="0.19685039370078741"/>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1820E-F7B5-4D29-9A20-79FC881438F5}">
  <dimension ref="A3:V30"/>
  <sheetViews>
    <sheetView view="pageBreakPreview" zoomScaleNormal="100" zoomScaleSheetLayoutView="100" workbookViewId="0"/>
  </sheetViews>
  <sheetFormatPr defaultColWidth="9" defaultRowHeight="19.5" customHeight="1"/>
  <cols>
    <col min="1" max="1" width="5.625" style="41" customWidth="1"/>
    <col min="2" max="2" width="50.625" style="1" customWidth="1"/>
    <col min="3" max="3" width="40.625" style="41" customWidth="1"/>
    <col min="4" max="4" width="40.625" style="1" customWidth="1"/>
    <col min="5" max="5" width="9" style="17"/>
    <col min="9" max="10" width="0" hidden="1" customWidth="1"/>
    <col min="19" max="22" width="0" hidden="1" customWidth="1"/>
  </cols>
  <sheetData>
    <row r="3" spans="1:22" ht="19.5" customHeight="1">
      <c r="A3" s="48" t="s">
        <v>58</v>
      </c>
      <c r="B3" s="48"/>
      <c r="C3" s="48"/>
      <c r="D3" s="48"/>
    </row>
    <row r="4" spans="1:22" ht="19.5" customHeight="1" thickBot="1">
      <c r="A4"/>
      <c r="B4"/>
      <c r="C4"/>
      <c r="D4" s="2" t="s">
        <v>3</v>
      </c>
      <c r="E4"/>
      <c r="F4" s="1"/>
    </row>
    <row r="5" spans="1:22" ht="19.5" customHeight="1">
      <c r="A5" s="57" t="s">
        <v>50</v>
      </c>
      <c r="B5" s="58"/>
      <c r="C5" s="58" t="s">
        <v>51</v>
      </c>
      <c r="D5" s="59" t="s">
        <v>54</v>
      </c>
      <c r="E5" s="1"/>
      <c r="F5" s="1"/>
    </row>
    <row r="6" spans="1:22" ht="19.5" customHeight="1">
      <c r="A6" s="60"/>
      <c r="B6" s="61"/>
      <c r="C6" s="61"/>
      <c r="D6" s="62"/>
      <c r="T6" s="18">
        <v>103369</v>
      </c>
      <c r="U6" s="18">
        <v>129</v>
      </c>
      <c r="V6" s="19">
        <f t="shared" ref="V6:V28" si="0">T6+U6</f>
        <v>103498</v>
      </c>
    </row>
    <row r="7" spans="1:22" ht="19.5" customHeight="1">
      <c r="A7" s="63" t="s">
        <v>52</v>
      </c>
      <c r="B7" s="64"/>
      <c r="C7" s="65" t="s">
        <v>55</v>
      </c>
      <c r="D7" s="69" t="s">
        <v>56</v>
      </c>
      <c r="T7" s="18">
        <v>103369</v>
      </c>
      <c r="U7" s="18">
        <v>129</v>
      </c>
      <c r="V7" s="19">
        <f t="shared" si="0"/>
        <v>103498</v>
      </c>
    </row>
    <row r="8" spans="1:22" ht="19.5" customHeight="1">
      <c r="A8" s="63"/>
      <c r="B8" s="64"/>
      <c r="C8" s="65"/>
      <c r="D8" s="70"/>
      <c r="T8" s="18">
        <v>2092694</v>
      </c>
      <c r="U8" s="18">
        <v>67308</v>
      </c>
      <c r="V8" s="19">
        <f t="shared" si="0"/>
        <v>2160002</v>
      </c>
    </row>
    <row r="9" spans="1:22" ht="19.5" customHeight="1">
      <c r="A9" s="63" t="s">
        <v>53</v>
      </c>
      <c r="B9" s="64"/>
      <c r="C9" s="65" t="s">
        <v>55</v>
      </c>
      <c r="D9" s="69" t="s">
        <v>57</v>
      </c>
      <c r="T9" s="18">
        <v>1733714</v>
      </c>
      <c r="U9" s="18">
        <v>13335</v>
      </c>
      <c r="V9" s="19">
        <f t="shared" si="0"/>
        <v>1747049</v>
      </c>
    </row>
    <row r="10" spans="1:22" ht="19.5" customHeight="1" thickBot="1">
      <c r="A10" s="66"/>
      <c r="B10" s="67"/>
      <c r="C10" s="68"/>
      <c r="D10" s="71"/>
      <c r="T10" s="18">
        <v>229687</v>
      </c>
      <c r="U10" s="18">
        <v>53873</v>
      </c>
      <c r="V10" s="19">
        <f t="shared" si="0"/>
        <v>283560</v>
      </c>
    </row>
    <row r="11" spans="1:22" ht="19.5" customHeight="1">
      <c r="A11" s="51"/>
      <c r="B11" s="52"/>
      <c r="C11" s="53"/>
      <c r="D11" s="51"/>
      <c r="T11" s="18">
        <v>93972</v>
      </c>
      <c r="U11" s="18">
        <v>100</v>
      </c>
      <c r="V11" s="19">
        <f t="shared" si="0"/>
        <v>94072</v>
      </c>
    </row>
    <row r="12" spans="1:22" ht="19.5" customHeight="1">
      <c r="A12" s="54"/>
      <c r="B12" s="53"/>
      <c r="C12" s="51"/>
      <c r="D12" s="51"/>
      <c r="T12" s="18">
        <v>3981922</v>
      </c>
      <c r="U12" s="18">
        <v>89576</v>
      </c>
      <c r="V12" s="19">
        <f t="shared" si="0"/>
        <v>4071498</v>
      </c>
    </row>
    <row r="13" spans="1:22" ht="19.5" customHeight="1">
      <c r="A13" s="51"/>
      <c r="B13" s="52"/>
      <c r="C13" s="53"/>
      <c r="D13" s="51"/>
      <c r="T13" s="18">
        <v>2246809</v>
      </c>
      <c r="U13" s="18">
        <v>56779</v>
      </c>
      <c r="V13" s="19">
        <f t="shared" si="0"/>
        <v>2303588</v>
      </c>
    </row>
    <row r="14" spans="1:22" ht="19.5" customHeight="1">
      <c r="A14" s="51"/>
      <c r="B14" s="52"/>
      <c r="C14" s="53"/>
      <c r="D14" s="51"/>
      <c r="T14" s="18">
        <v>1735014</v>
      </c>
      <c r="U14" s="18">
        <v>32797</v>
      </c>
      <c r="V14" s="19">
        <f t="shared" si="0"/>
        <v>1767811</v>
      </c>
    </row>
    <row r="15" spans="1:22" ht="19.5" customHeight="1">
      <c r="A15" s="54"/>
      <c r="B15" s="53"/>
      <c r="C15" s="51"/>
      <c r="D15" s="51"/>
      <c r="T15" s="18">
        <v>1260564</v>
      </c>
      <c r="U15" s="18">
        <v>166</v>
      </c>
      <c r="V15" s="19">
        <f t="shared" si="0"/>
        <v>1260730</v>
      </c>
    </row>
    <row r="16" spans="1:22" ht="19.5" customHeight="1">
      <c r="A16" s="51"/>
      <c r="B16" s="52"/>
      <c r="C16" s="53"/>
      <c r="D16" s="51"/>
      <c r="T16" s="18">
        <v>625376</v>
      </c>
      <c r="U16" s="18">
        <v>166</v>
      </c>
      <c r="V16" s="19">
        <f t="shared" si="0"/>
        <v>625542</v>
      </c>
    </row>
    <row r="17" spans="1:22" ht="19.5" customHeight="1">
      <c r="A17" s="51"/>
      <c r="B17" s="52"/>
      <c r="C17" s="53"/>
      <c r="D17" s="51"/>
      <c r="T17" s="18">
        <v>156276</v>
      </c>
      <c r="U17" s="18">
        <v>0</v>
      </c>
      <c r="V17" s="19">
        <f t="shared" si="0"/>
        <v>156276</v>
      </c>
    </row>
    <row r="18" spans="1:22" ht="19.5" customHeight="1">
      <c r="A18" s="54"/>
      <c r="B18" s="53"/>
      <c r="C18" s="51"/>
      <c r="D18" s="51"/>
      <c r="T18" s="18">
        <v>707430</v>
      </c>
      <c r="U18" s="18">
        <v>-5907</v>
      </c>
      <c r="V18" s="19">
        <f t="shared" si="0"/>
        <v>701523</v>
      </c>
    </row>
    <row r="19" spans="1:22" ht="19.5" customHeight="1">
      <c r="A19" s="51"/>
      <c r="B19" s="52"/>
      <c r="C19" s="53"/>
      <c r="D19" s="51"/>
      <c r="T19" s="18">
        <v>431341</v>
      </c>
      <c r="U19" s="18">
        <v>-6005</v>
      </c>
      <c r="V19" s="19">
        <f t="shared" si="0"/>
        <v>425336</v>
      </c>
    </row>
    <row r="20" spans="1:22" ht="19.5" customHeight="1">
      <c r="A20" s="51"/>
      <c r="B20" s="52"/>
      <c r="C20" s="53"/>
      <c r="D20" s="51"/>
      <c r="T20" s="18">
        <v>114433</v>
      </c>
      <c r="U20" s="18">
        <v>98</v>
      </c>
      <c r="V20" s="19">
        <f t="shared" si="0"/>
        <v>114531</v>
      </c>
    </row>
    <row r="21" spans="1:22" ht="19.5" customHeight="1">
      <c r="A21" s="54"/>
      <c r="B21" s="53"/>
      <c r="C21" s="51"/>
      <c r="D21" s="51"/>
      <c r="T21" s="18">
        <v>840845</v>
      </c>
      <c r="U21" s="18">
        <v>15860</v>
      </c>
      <c r="V21" s="19">
        <f t="shared" si="0"/>
        <v>856705</v>
      </c>
    </row>
    <row r="22" spans="1:22" ht="19.5" customHeight="1">
      <c r="A22" s="51"/>
      <c r="B22" s="52"/>
      <c r="C22" s="53"/>
      <c r="D22" s="51"/>
      <c r="T22" s="18">
        <v>840845</v>
      </c>
      <c r="U22" s="18">
        <v>15860</v>
      </c>
      <c r="V22" s="19">
        <f t="shared" si="0"/>
        <v>856705</v>
      </c>
    </row>
    <row r="23" spans="1:22" ht="19.5" customHeight="1">
      <c r="A23" s="54"/>
      <c r="B23" s="53"/>
      <c r="C23" s="51"/>
      <c r="D23" s="51"/>
      <c r="T23" s="18">
        <v>937475</v>
      </c>
      <c r="U23" s="18">
        <v>0</v>
      </c>
      <c r="V23" s="19">
        <f t="shared" si="0"/>
        <v>937475</v>
      </c>
    </row>
    <row r="24" spans="1:22" ht="19.5" customHeight="1">
      <c r="A24" s="51"/>
      <c r="B24" s="52"/>
      <c r="C24" s="53"/>
      <c r="D24" s="51"/>
      <c r="T24" s="18">
        <v>26810</v>
      </c>
      <c r="U24" s="18">
        <v>0</v>
      </c>
      <c r="V24" s="19">
        <f t="shared" si="0"/>
        <v>26810</v>
      </c>
    </row>
    <row r="25" spans="1:22" ht="19.5" customHeight="1">
      <c r="A25" s="54"/>
      <c r="B25" s="53"/>
      <c r="C25" s="51"/>
      <c r="D25" s="51"/>
      <c r="T25" s="18">
        <v>599496</v>
      </c>
      <c r="U25" s="18">
        <v>4979</v>
      </c>
      <c r="V25" s="19">
        <f t="shared" si="0"/>
        <v>604475</v>
      </c>
    </row>
    <row r="26" spans="1:22" ht="19.5" customHeight="1">
      <c r="A26" s="51"/>
      <c r="B26" s="52"/>
      <c r="C26" s="53"/>
      <c r="D26" s="51"/>
      <c r="T26" s="18">
        <v>599496</v>
      </c>
      <c r="U26" s="18">
        <v>4979</v>
      </c>
      <c r="V26" s="19">
        <f t="shared" si="0"/>
        <v>604475</v>
      </c>
    </row>
    <row r="27" spans="1:22" ht="19.5" customHeight="1">
      <c r="A27" s="51"/>
      <c r="B27" s="52"/>
      <c r="C27" s="53"/>
      <c r="D27" s="51"/>
      <c r="T27" s="18">
        <v>321098</v>
      </c>
      <c r="U27" s="18">
        <v>1501</v>
      </c>
      <c r="V27" s="19">
        <f t="shared" si="0"/>
        <v>322599</v>
      </c>
    </row>
    <row r="28" spans="1:22" ht="19.5" customHeight="1">
      <c r="A28" s="51"/>
      <c r="B28" s="52"/>
      <c r="C28" s="53"/>
      <c r="D28" s="51"/>
      <c r="T28" s="18">
        <v>320492</v>
      </c>
      <c r="U28" s="18">
        <v>248</v>
      </c>
      <c r="V28" s="19">
        <f t="shared" si="0"/>
        <v>320740</v>
      </c>
    </row>
    <row r="30" spans="1:22" ht="19.5" customHeight="1">
      <c r="A30" s="46" t="s">
        <v>49</v>
      </c>
      <c r="B30" s="47"/>
      <c r="C30" s="47"/>
      <c r="D30" s="47"/>
      <c r="E30" s="1"/>
      <c r="F30" s="1"/>
    </row>
  </sheetData>
  <mergeCells count="11">
    <mergeCell ref="A3:D3"/>
    <mergeCell ref="A9:B10"/>
    <mergeCell ref="C5:C6"/>
    <mergeCell ref="C7:C8"/>
    <mergeCell ref="C9:C10"/>
    <mergeCell ref="D5:D6"/>
    <mergeCell ref="D7:D8"/>
    <mergeCell ref="D9:D10"/>
    <mergeCell ref="A30:D30"/>
    <mergeCell ref="A5:B6"/>
    <mergeCell ref="A7:B8"/>
  </mergeCells>
  <phoneticPr fontId="1"/>
  <printOptions horizontalCentered="1" gridLinesSet="0"/>
  <pageMargins left="0" right="0" top="0.35433070866141736" bottom="0.35433070866141736" header="0.19685039370078741" footer="0.19685039370078741"/>
  <pageSetup paperSize="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18DB7-649B-4D04-AFEC-742E99E83931}">
  <dimension ref="A1:AA13"/>
  <sheetViews>
    <sheetView view="pageBreakPreview" zoomScale="70" zoomScaleNormal="60" zoomScaleSheetLayoutView="70" workbookViewId="0">
      <selection sqref="A1:W1"/>
    </sheetView>
  </sheetViews>
  <sheetFormatPr defaultColWidth="8.625" defaultRowHeight="39.75" customHeight="1"/>
  <cols>
    <col min="1" max="4" width="9" style="77" customWidth="1"/>
    <col min="5" max="5" width="11.25" style="77" customWidth="1"/>
    <col min="6" max="7" width="8.625" style="78"/>
    <col min="8" max="8" width="8.625" style="79"/>
    <col min="9" max="9" width="8.625" style="79" customWidth="1"/>
    <col min="10" max="13" width="8.625" style="80"/>
    <col min="14" max="14" width="8.625" style="80" customWidth="1"/>
    <col min="15" max="17" width="8.625" style="77"/>
    <col min="18" max="18" width="8.625" style="77" customWidth="1"/>
    <col min="19" max="22" width="8.625" style="77"/>
    <col min="23" max="23" width="8.625" style="77" customWidth="1"/>
    <col min="24" max="24" width="8.625" style="77"/>
    <col min="25" max="25" width="10.875" style="109" hidden="1" customWidth="1"/>
    <col min="26" max="16384" width="8.625" style="77"/>
  </cols>
  <sheetData>
    <row r="1" spans="1:27" s="73" customFormat="1" ht="35.25" customHeight="1">
      <c r="A1" s="72" t="s">
        <v>59</v>
      </c>
      <c r="B1" s="72"/>
      <c r="C1" s="72"/>
      <c r="D1" s="72"/>
      <c r="E1" s="72"/>
      <c r="F1" s="72"/>
      <c r="G1" s="72"/>
      <c r="H1" s="72"/>
      <c r="I1" s="72"/>
      <c r="J1" s="72"/>
      <c r="K1" s="72"/>
      <c r="L1" s="72"/>
      <c r="M1" s="72"/>
      <c r="N1" s="72"/>
      <c r="O1" s="72"/>
      <c r="P1" s="72"/>
      <c r="Q1" s="72"/>
      <c r="R1" s="72"/>
      <c r="S1" s="72"/>
      <c r="T1" s="72"/>
      <c r="U1" s="72"/>
      <c r="V1" s="72"/>
      <c r="W1" s="72"/>
      <c r="Y1" s="74"/>
    </row>
    <row r="2" spans="1:27" s="73" customFormat="1" ht="15" customHeight="1">
      <c r="A2" s="75"/>
      <c r="B2" s="75"/>
      <c r="C2" s="75"/>
      <c r="D2" s="75"/>
      <c r="E2" s="75"/>
      <c r="F2" s="75"/>
      <c r="G2" s="75"/>
      <c r="H2" s="75"/>
      <c r="I2" s="75"/>
      <c r="J2" s="75"/>
      <c r="K2" s="75"/>
      <c r="L2" s="75"/>
      <c r="M2" s="75"/>
      <c r="N2" s="75"/>
      <c r="O2" s="75"/>
      <c r="P2" s="75"/>
      <c r="Q2" s="75"/>
      <c r="R2" s="75"/>
      <c r="S2" s="75"/>
      <c r="T2" s="75"/>
      <c r="U2" s="75"/>
      <c r="V2" s="75"/>
      <c r="W2" s="75"/>
      <c r="Y2" s="74"/>
    </row>
    <row r="3" spans="1:27" s="84" customFormat="1" ht="35.25" customHeight="1" thickBot="1">
      <c r="A3" s="76" t="s">
        <v>60</v>
      </c>
      <c r="B3" s="77"/>
      <c r="C3" s="77"/>
      <c r="D3" s="77"/>
      <c r="E3" s="77"/>
      <c r="F3" s="78"/>
      <c r="G3" s="78"/>
      <c r="H3" s="79"/>
      <c r="I3" s="79"/>
      <c r="J3" s="80"/>
      <c r="K3" s="80"/>
      <c r="L3" s="81" t="s">
        <v>61</v>
      </c>
      <c r="M3" s="81"/>
      <c r="N3" s="82"/>
      <c r="O3" s="82"/>
      <c r="P3" s="82"/>
      <c r="Q3" s="82"/>
      <c r="R3" s="77"/>
      <c r="S3" s="77"/>
      <c r="T3" s="77"/>
      <c r="U3" s="77"/>
      <c r="V3" s="77"/>
      <c r="W3" s="83" t="s">
        <v>62</v>
      </c>
      <c r="Y3" s="74"/>
    </row>
    <row r="4" spans="1:27" s="84" customFormat="1" ht="35.25" customHeight="1">
      <c r="A4" s="85" t="s">
        <v>63</v>
      </c>
      <c r="B4" s="86"/>
      <c r="C4" s="86"/>
      <c r="D4" s="86"/>
      <c r="E4" s="87"/>
      <c r="F4" s="88" t="s">
        <v>64</v>
      </c>
      <c r="G4" s="89"/>
      <c r="H4" s="89"/>
      <c r="I4" s="90" t="s">
        <v>65</v>
      </c>
      <c r="J4" s="91"/>
      <c r="K4" s="91"/>
      <c r="L4" s="92" t="s">
        <v>66</v>
      </c>
      <c r="M4" s="92"/>
      <c r="N4" s="92"/>
      <c r="O4" s="92"/>
      <c r="P4" s="92"/>
      <c r="Q4" s="92"/>
      <c r="R4" s="92" t="s">
        <v>67</v>
      </c>
      <c r="S4" s="92"/>
      <c r="T4" s="92"/>
      <c r="U4" s="92"/>
      <c r="V4" s="92"/>
      <c r="W4" s="93"/>
      <c r="Y4" s="74"/>
    </row>
    <row r="5" spans="1:27" s="76" customFormat="1" ht="159.94999999999999" customHeight="1" thickBot="1">
      <c r="A5" s="94" t="s">
        <v>68</v>
      </c>
      <c r="B5" s="95"/>
      <c r="C5" s="95"/>
      <c r="D5" s="95"/>
      <c r="E5" s="96"/>
      <c r="F5" s="97">
        <v>9100</v>
      </c>
      <c r="G5" s="97"/>
      <c r="H5" s="97"/>
      <c r="I5" s="98" t="s">
        <v>69</v>
      </c>
      <c r="J5" s="99"/>
      <c r="K5" s="100"/>
      <c r="L5" s="101" t="s">
        <v>70</v>
      </c>
      <c r="M5" s="102"/>
      <c r="N5" s="102"/>
      <c r="O5" s="102"/>
      <c r="P5" s="102"/>
      <c r="Q5" s="103"/>
      <c r="R5" s="104" t="s">
        <v>71</v>
      </c>
      <c r="S5" s="105"/>
      <c r="T5" s="105"/>
      <c r="U5" s="105"/>
      <c r="V5" s="105"/>
      <c r="W5" s="106"/>
      <c r="Y5" s="107">
        <f>SUM(F5:H5)</f>
        <v>9100</v>
      </c>
    </row>
    <row r="6" spans="1:27" s="108" customFormat="1" ht="35.25" customHeight="1">
      <c r="Y6" s="109"/>
      <c r="AA6" s="110"/>
    </row>
    <row r="7" spans="1:27" ht="35.25" customHeight="1" thickBot="1">
      <c r="A7" s="76" t="s">
        <v>72</v>
      </c>
      <c r="B7" s="76"/>
      <c r="C7" s="76"/>
      <c r="D7" s="76"/>
      <c r="E7" s="76"/>
      <c r="F7" s="82"/>
      <c r="G7" s="82"/>
      <c r="H7" s="82"/>
      <c r="I7" s="82"/>
      <c r="J7" s="82"/>
      <c r="K7" s="82"/>
      <c r="L7" s="82"/>
      <c r="M7" s="82"/>
      <c r="N7" s="82"/>
      <c r="O7" s="84"/>
      <c r="P7" s="84"/>
      <c r="Q7" s="84"/>
      <c r="R7" s="84"/>
      <c r="S7" s="84"/>
      <c r="T7" s="84"/>
      <c r="U7" s="84"/>
      <c r="V7" s="83"/>
      <c r="W7" s="83" t="s">
        <v>62</v>
      </c>
      <c r="AA7" s="111"/>
    </row>
    <row r="8" spans="1:27" ht="30" customHeight="1">
      <c r="A8" s="112" t="s">
        <v>63</v>
      </c>
      <c r="B8" s="113"/>
      <c r="C8" s="113"/>
      <c r="D8" s="113"/>
      <c r="E8" s="114"/>
      <c r="F8" s="115" t="s">
        <v>73</v>
      </c>
      <c r="G8" s="116"/>
      <c r="H8" s="116"/>
      <c r="I8" s="116"/>
      <c r="J8" s="116"/>
      <c r="K8" s="116"/>
      <c r="L8" s="116"/>
      <c r="M8" s="116"/>
      <c r="N8" s="117"/>
      <c r="O8" s="115" t="s">
        <v>74</v>
      </c>
      <c r="P8" s="116"/>
      <c r="Q8" s="116"/>
      <c r="R8" s="116"/>
      <c r="S8" s="116"/>
      <c r="T8" s="116"/>
      <c r="U8" s="116"/>
      <c r="V8" s="116"/>
      <c r="W8" s="118"/>
    </row>
    <row r="9" spans="1:27" ht="30" customHeight="1">
      <c r="A9" s="119"/>
      <c r="B9" s="120"/>
      <c r="C9" s="120"/>
      <c r="D9" s="120"/>
      <c r="E9" s="121"/>
      <c r="F9" s="122" t="s">
        <v>64</v>
      </c>
      <c r="G9" s="123"/>
      <c r="H9" s="124" t="s">
        <v>65</v>
      </c>
      <c r="I9" s="125"/>
      <c r="J9" s="126" t="s">
        <v>66</v>
      </c>
      <c r="K9" s="127"/>
      <c r="L9" s="126" t="s">
        <v>67</v>
      </c>
      <c r="M9" s="128"/>
      <c r="N9" s="127"/>
      <c r="O9" s="129" t="s">
        <v>64</v>
      </c>
      <c r="P9" s="130"/>
      <c r="Q9" s="131" t="s">
        <v>65</v>
      </c>
      <c r="R9" s="132"/>
      <c r="S9" s="133" t="s">
        <v>66</v>
      </c>
      <c r="T9" s="121"/>
      <c r="U9" s="126" t="s">
        <v>67</v>
      </c>
      <c r="V9" s="128"/>
      <c r="W9" s="134"/>
    </row>
    <row r="10" spans="1:27" ht="300" customHeight="1" thickBot="1">
      <c r="A10" s="135" t="s">
        <v>75</v>
      </c>
      <c r="B10" s="136"/>
      <c r="C10" s="136"/>
      <c r="D10" s="136"/>
      <c r="E10" s="137"/>
      <c r="F10" s="138">
        <v>13800</v>
      </c>
      <c r="G10" s="139"/>
      <c r="H10" s="98" t="s">
        <v>69</v>
      </c>
      <c r="I10" s="100"/>
      <c r="J10" s="101" t="s">
        <v>70</v>
      </c>
      <c r="K10" s="103"/>
      <c r="L10" s="104" t="s">
        <v>71</v>
      </c>
      <c r="M10" s="105"/>
      <c r="N10" s="140"/>
      <c r="O10" s="138">
        <v>17200</v>
      </c>
      <c r="P10" s="139"/>
      <c r="Q10" s="98" t="s">
        <v>69</v>
      </c>
      <c r="R10" s="100"/>
      <c r="S10" s="101" t="s">
        <v>70</v>
      </c>
      <c r="T10" s="103"/>
      <c r="U10" s="104" t="s">
        <v>71</v>
      </c>
      <c r="V10" s="105"/>
      <c r="W10" s="106"/>
      <c r="Y10" s="109">
        <f>O10-F10</f>
        <v>3400</v>
      </c>
    </row>
    <row r="12" spans="1:27" ht="39.75" customHeight="1">
      <c r="Y12" s="109">
        <f>SUM(Y5:Y11)</f>
        <v>12500</v>
      </c>
    </row>
    <row r="13" spans="1:27" ht="39.75" customHeight="1">
      <c r="O13" s="80"/>
      <c r="P13" s="80"/>
      <c r="Q13" s="80"/>
      <c r="R13" s="80"/>
    </row>
  </sheetData>
  <mergeCells count="31">
    <mergeCell ref="Q10:R10"/>
    <mergeCell ref="S10:T10"/>
    <mergeCell ref="U10:W10"/>
    <mergeCell ref="A10:E10"/>
    <mergeCell ref="F10:G10"/>
    <mergeCell ref="H10:I10"/>
    <mergeCell ref="J10:K10"/>
    <mergeCell ref="L10:N10"/>
    <mergeCell ref="O10:P10"/>
    <mergeCell ref="J9:K9"/>
    <mergeCell ref="L9:N9"/>
    <mergeCell ref="O9:P9"/>
    <mergeCell ref="Q9:R9"/>
    <mergeCell ref="S9:T9"/>
    <mergeCell ref="U9:W9"/>
    <mergeCell ref="A5:E5"/>
    <mergeCell ref="F5:H5"/>
    <mergeCell ref="I5:K5"/>
    <mergeCell ref="L5:Q5"/>
    <mergeCell ref="R5:W5"/>
    <mergeCell ref="A8:E9"/>
    <mergeCell ref="F8:N8"/>
    <mergeCell ref="O8:W8"/>
    <mergeCell ref="F9:G9"/>
    <mergeCell ref="H9:I9"/>
    <mergeCell ref="A1:W1"/>
    <mergeCell ref="A4:E4"/>
    <mergeCell ref="F4:H4"/>
    <mergeCell ref="I4:K4"/>
    <mergeCell ref="L4:Q4"/>
    <mergeCell ref="R4:W4"/>
  </mergeCells>
  <phoneticPr fontId="1"/>
  <printOptions horizontalCentered="1"/>
  <pageMargins left="0.39370078740157483" right="0.39370078740157483" top="0.98425196850393704" bottom="0.74803149606299213" header="0.39370078740157483" footer="0.55118110236220474"/>
  <pageSetup paperSize="9" scale="70" firstPageNumber="6" fitToWidth="0" fitToHeight="0" orientation="landscape" useFirstPageNumber="1" r:id="rId1"/>
  <headerFooter differentOddEven="1" scaleWithDoc="0" alignWithMargins="0">
    <oddFooter>&amp;C- &amp;P -&amp;R一般会計</oddFooter>
    <evenHeader>&amp;C- &amp;P -&amp;R一般会計</even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4C67E-ED2D-4399-8848-3734264B2B37}">
  <dimension ref="A3:W30"/>
  <sheetViews>
    <sheetView view="pageBreakPreview" zoomScaleNormal="100" zoomScaleSheetLayoutView="100" workbookViewId="0"/>
  </sheetViews>
  <sheetFormatPr defaultColWidth="9" defaultRowHeight="19.5" customHeight="1"/>
  <cols>
    <col min="1" max="1" width="4.125" style="1" customWidth="1"/>
    <col min="2" max="2" width="0.875" style="1" customWidth="1"/>
    <col min="3" max="3" width="49.625" style="1" customWidth="1"/>
    <col min="4" max="4" width="2.625" style="1" customWidth="1"/>
    <col min="5" max="7" width="29.125" style="1" customWidth="1"/>
    <col min="8" max="20" width="9" style="1"/>
    <col min="21" max="23" width="0" style="1" hidden="1" customWidth="1"/>
    <col min="24" max="16384" width="9" style="1"/>
  </cols>
  <sheetData>
    <row r="3" spans="1:23" customFormat="1" ht="19.5" customHeight="1">
      <c r="A3" s="141" t="s">
        <v>76</v>
      </c>
      <c r="B3" s="141"/>
      <c r="C3" s="141"/>
      <c r="D3" s="141"/>
      <c r="E3" s="141"/>
      <c r="F3" s="141"/>
      <c r="G3" s="141"/>
    </row>
    <row r="4" spans="1:23" customFormat="1" ht="19.5" customHeight="1">
      <c r="A4" t="s">
        <v>77</v>
      </c>
    </row>
    <row r="5" spans="1:23" customFormat="1" ht="19.5" customHeight="1">
      <c r="A5" t="s">
        <v>2</v>
      </c>
      <c r="G5" s="2" t="s">
        <v>78</v>
      </c>
    </row>
    <row r="6" spans="1:23" ht="19.5" customHeight="1">
      <c r="A6" s="50" t="s">
        <v>79</v>
      </c>
      <c r="B6" s="49"/>
      <c r="C6" s="49"/>
      <c r="D6" s="142"/>
      <c r="E6" s="143" t="s">
        <v>80</v>
      </c>
      <c r="F6" s="144" t="s">
        <v>81</v>
      </c>
      <c r="G6" s="145" t="s">
        <v>82</v>
      </c>
    </row>
    <row r="7" spans="1:23" ht="19.5" customHeight="1">
      <c r="A7" s="146">
        <v>13</v>
      </c>
      <c r="B7" s="147"/>
      <c r="C7" s="148" t="s">
        <v>9</v>
      </c>
      <c r="D7" s="149"/>
      <c r="E7" s="150" t="str">
        <f t="shared" ref="E7:E14" si="0">DBCS(TEXT($U7,"#,##0;△#,##0"))</f>
        <v>７５，９１２</v>
      </c>
      <c r="F7" s="150" t="str">
        <f t="shared" ref="F7:F12" si="1">DBCS(TEXT($V7,"#,##0;△#,##0"))</f>
        <v>６０</v>
      </c>
      <c r="G7" s="151" t="str">
        <f t="shared" ref="G7:G12" si="2">DBCS(TEXT($W7,"#,##0;△#,##0"))</f>
        <v>７５，９７２</v>
      </c>
      <c r="U7" s="152">
        <v>75912</v>
      </c>
      <c r="V7" s="152">
        <v>60</v>
      </c>
      <c r="W7" s="1">
        <f t="shared" ref="W7:W12" si="3">U7+V7</f>
        <v>75972</v>
      </c>
    </row>
    <row r="8" spans="1:23" ht="19.5" customHeight="1">
      <c r="A8" s="146">
        <v>14</v>
      </c>
      <c r="B8" s="147"/>
      <c r="C8" s="148" t="s">
        <v>11</v>
      </c>
      <c r="D8" s="149"/>
      <c r="E8" s="150" t="str">
        <f t="shared" si="0"/>
        <v>１，４５９，９６２</v>
      </c>
      <c r="F8" s="150" t="str">
        <f t="shared" si="1"/>
        <v>６８，１９４</v>
      </c>
      <c r="G8" s="151" t="str">
        <f t="shared" si="2"/>
        <v>１，５２８，１５６</v>
      </c>
      <c r="U8" s="152">
        <v>1459962</v>
      </c>
      <c r="V8" s="152">
        <v>68194</v>
      </c>
      <c r="W8" s="1">
        <f t="shared" si="3"/>
        <v>1528156</v>
      </c>
    </row>
    <row r="9" spans="1:23" ht="19.5" customHeight="1">
      <c r="A9" s="146">
        <v>15</v>
      </c>
      <c r="B9" s="147"/>
      <c r="C9" s="148" t="s">
        <v>13</v>
      </c>
      <c r="D9" s="149"/>
      <c r="E9" s="150" t="str">
        <f t="shared" si="0"/>
        <v>１，１８３，８２０</v>
      </c>
      <c r="F9" s="150" t="str">
        <f t="shared" si="1"/>
        <v>１２，０００</v>
      </c>
      <c r="G9" s="151" t="str">
        <f t="shared" si="2"/>
        <v>１，１９５，８２０</v>
      </c>
      <c r="U9" s="152">
        <v>1183820</v>
      </c>
      <c r="V9" s="152">
        <v>12000</v>
      </c>
      <c r="W9" s="1">
        <f t="shared" si="3"/>
        <v>1195820</v>
      </c>
    </row>
    <row r="10" spans="1:23" ht="19.5" customHeight="1">
      <c r="A10" s="146">
        <v>18</v>
      </c>
      <c r="B10" s="147"/>
      <c r="C10" s="148" t="s">
        <v>15</v>
      </c>
      <c r="D10" s="149"/>
      <c r="E10" s="150" t="str">
        <f t="shared" si="0"/>
        <v>１，２５５，４７４</v>
      </c>
      <c r="F10" s="150" t="str">
        <f t="shared" si="1"/>
        <v>９，２５６</v>
      </c>
      <c r="G10" s="151" t="str">
        <f t="shared" si="2"/>
        <v>１，２６４，７３０</v>
      </c>
      <c r="U10" s="152">
        <v>1255474</v>
      </c>
      <c r="V10" s="152">
        <v>9256</v>
      </c>
      <c r="W10" s="1">
        <f t="shared" si="3"/>
        <v>1264730</v>
      </c>
    </row>
    <row r="11" spans="1:23" ht="19.5" customHeight="1">
      <c r="A11" s="146">
        <v>19</v>
      </c>
      <c r="B11" s="147"/>
      <c r="C11" s="148" t="s">
        <v>18</v>
      </c>
      <c r="D11" s="149"/>
      <c r="E11" s="150" t="str">
        <f t="shared" si="0"/>
        <v>２３４，１１７</v>
      </c>
      <c r="F11" s="150" t="str">
        <f t="shared" si="1"/>
        <v>７３，０９４</v>
      </c>
      <c r="G11" s="151" t="str">
        <f t="shared" si="2"/>
        <v>３０７，２１１</v>
      </c>
      <c r="U11" s="152">
        <v>234117</v>
      </c>
      <c r="V11" s="152">
        <v>73094</v>
      </c>
      <c r="W11" s="1">
        <f t="shared" si="3"/>
        <v>307211</v>
      </c>
    </row>
    <row r="12" spans="1:23" ht="19.5" customHeight="1">
      <c r="A12" s="146">
        <v>21</v>
      </c>
      <c r="B12" s="147"/>
      <c r="C12" s="148" t="s">
        <v>19</v>
      </c>
      <c r="D12" s="149"/>
      <c r="E12" s="150" t="str">
        <f t="shared" si="0"/>
        <v>２８０，３００</v>
      </c>
      <c r="F12" s="150" t="str">
        <f t="shared" si="1"/>
        <v>１２，５００</v>
      </c>
      <c r="G12" s="151" t="str">
        <f t="shared" si="2"/>
        <v>２９２，８００</v>
      </c>
      <c r="U12" s="152">
        <v>280300</v>
      </c>
      <c r="V12" s="152">
        <v>12500</v>
      </c>
      <c r="W12" s="1">
        <f t="shared" si="3"/>
        <v>292800</v>
      </c>
    </row>
    <row r="13" spans="1:23" ht="19.5" customHeight="1">
      <c r="A13" s="153" t="s">
        <v>83</v>
      </c>
      <c r="B13" s="154"/>
      <c r="C13" s="154"/>
      <c r="D13" s="155"/>
      <c r="E13" s="156" t="str">
        <f t="shared" si="0"/>
        <v>９，４９９，５２７</v>
      </c>
      <c r="F13" s="156"/>
      <c r="G13" s="157" t="str">
        <f>DBCS(TEXT($U13,"#,##0;△#,##0"))</f>
        <v>９，４９９，５２７</v>
      </c>
      <c r="U13" s="158">
        <v>9499527</v>
      </c>
      <c r="V13" s="158"/>
    </row>
    <row r="14" spans="1:23" ht="19.5" customHeight="1">
      <c r="A14" s="55"/>
      <c r="B14" s="56"/>
      <c r="C14" s="159" t="s">
        <v>84</v>
      </c>
      <c r="D14" s="160"/>
      <c r="E14" s="161" t="str">
        <f t="shared" si="0"/>
        <v>１３，９８９，１１２</v>
      </c>
      <c r="F14" s="161" t="str">
        <f>DBCS(TEXT($V14,"#,##0;△#,##0"))</f>
        <v>１７５，１０４</v>
      </c>
      <c r="G14" s="162" t="str">
        <f>DBCS(TEXT($W14,"#,##0;△#,##0"))</f>
        <v>１４，１６４，２１６</v>
      </c>
      <c r="U14" s="152">
        <v>13989112</v>
      </c>
      <c r="V14" s="152">
        <v>175104</v>
      </c>
      <c r="W14" s="1">
        <v>14164216</v>
      </c>
    </row>
    <row r="30" spans="1:7" ht="19.5" customHeight="1">
      <c r="A30" s="46" t="s">
        <v>85</v>
      </c>
      <c r="B30" s="46"/>
      <c r="C30" s="46"/>
      <c r="D30" s="46"/>
      <c r="E30" s="46"/>
      <c r="F30" s="46"/>
      <c r="G30" s="46"/>
    </row>
  </sheetData>
  <mergeCells count="4">
    <mergeCell ref="A3:G3"/>
    <mergeCell ref="A6:D6"/>
    <mergeCell ref="A13:D13"/>
    <mergeCell ref="A30:G30"/>
  </mergeCells>
  <phoneticPr fontId="1"/>
  <printOptions horizontalCentered="1" gridLinesSet="0"/>
  <pageMargins left="0" right="0" top="0.35433070866141736" bottom="0.35433070866141736" header="0.19685039370078741" footer="0.19685039370078741"/>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8B61A-D388-4E03-817A-24942A9A6D36}">
  <dimension ref="A1:Q17"/>
  <sheetViews>
    <sheetView view="pageBreakPreview" zoomScaleNormal="100" zoomScaleSheetLayoutView="100" workbookViewId="0"/>
  </sheetViews>
  <sheetFormatPr defaultColWidth="9" defaultRowHeight="19.5" customHeight="1"/>
  <cols>
    <col min="1" max="1" width="4.375" style="41" customWidth="1"/>
    <col min="2" max="2" width="0.875" style="1" customWidth="1"/>
    <col min="3" max="3" width="44.125" style="1" customWidth="1"/>
    <col min="4" max="4" width="1.625" style="41" customWidth="1"/>
    <col min="5" max="8" width="13.125" style="41" customWidth="1"/>
    <col min="9" max="9" width="13.125" style="198" customWidth="1"/>
    <col min="10" max="10" width="13.125" style="41" customWidth="1"/>
    <col min="11" max="11" width="13.125" style="188" customWidth="1"/>
    <col min="12" max="12" width="0.875" style="41" customWidth="1"/>
    <col min="13" max="13" width="9" style="188"/>
    <col min="14" max="14" width="9" style="41"/>
    <col min="15" max="15" width="9" style="188"/>
    <col min="16" max="16" width="9" style="41"/>
    <col min="17" max="17" width="9" style="188"/>
    <col min="18" max="16384" width="9" style="1"/>
  </cols>
  <sheetData>
    <row r="1" spans="1:17" ht="19.5" customHeight="1">
      <c r="A1" s="46" t="s">
        <v>86</v>
      </c>
      <c r="B1" s="46"/>
      <c r="C1" s="46"/>
      <c r="D1" s="46"/>
      <c r="E1" s="46"/>
      <c r="F1" s="46"/>
      <c r="G1" s="46"/>
      <c r="H1" s="46"/>
      <c r="I1" s="46"/>
      <c r="J1" s="46"/>
      <c r="K1" s="46"/>
      <c r="L1" s="1"/>
      <c r="M1" s="1"/>
      <c r="N1" s="1"/>
      <c r="O1" s="1"/>
      <c r="P1" s="1"/>
      <c r="Q1" s="1"/>
    </row>
    <row r="2" spans="1:17" customFormat="1" ht="19.5" customHeight="1">
      <c r="A2" t="s">
        <v>23</v>
      </c>
      <c r="K2" s="2" t="s">
        <v>78</v>
      </c>
    </row>
    <row r="3" spans="1:17" ht="19.5" customHeight="1">
      <c r="A3" s="163"/>
      <c r="B3" s="164"/>
      <c r="C3" s="164"/>
      <c r="D3" s="165"/>
      <c r="E3" s="166"/>
      <c r="F3" s="166"/>
      <c r="G3" s="166"/>
      <c r="H3" s="167" t="s">
        <v>87</v>
      </c>
      <c r="I3" s="167"/>
      <c r="J3" s="167"/>
      <c r="K3" s="168"/>
      <c r="L3" s="1"/>
      <c r="M3" s="1"/>
      <c r="N3" s="1"/>
      <c r="O3" s="1"/>
      <c r="P3" s="1"/>
      <c r="Q3" s="1"/>
    </row>
    <row r="4" spans="1:17" ht="19.5" customHeight="1">
      <c r="A4" s="169" t="s">
        <v>79</v>
      </c>
      <c r="B4" s="170"/>
      <c r="C4" s="170"/>
      <c r="D4" s="171"/>
      <c r="E4" s="172" t="s">
        <v>88</v>
      </c>
      <c r="F4" s="172" t="s">
        <v>89</v>
      </c>
      <c r="G4" s="172" t="s">
        <v>90</v>
      </c>
      <c r="H4" s="173" t="s">
        <v>91</v>
      </c>
      <c r="I4" s="174"/>
      <c r="J4" s="175"/>
      <c r="K4" s="176" t="s">
        <v>92</v>
      </c>
      <c r="L4" s="1"/>
      <c r="M4" s="1"/>
      <c r="N4" s="1"/>
      <c r="O4" s="1"/>
      <c r="P4" s="1"/>
      <c r="Q4" s="1"/>
    </row>
    <row r="5" spans="1:17" customFormat="1" ht="19.5" customHeight="1">
      <c r="A5" s="177"/>
      <c r="B5" s="178"/>
      <c r="C5" s="178"/>
      <c r="D5" s="179"/>
      <c r="E5" s="180"/>
      <c r="F5" s="179"/>
      <c r="G5" s="179"/>
      <c r="H5" s="181" t="s">
        <v>93</v>
      </c>
      <c r="I5" s="182" t="s">
        <v>94</v>
      </c>
      <c r="J5" s="182" t="s">
        <v>95</v>
      </c>
      <c r="K5" s="183" t="s">
        <v>96</v>
      </c>
    </row>
    <row r="6" spans="1:17" ht="19.5" customHeight="1">
      <c r="A6" s="146">
        <v>1</v>
      </c>
      <c r="B6" s="147"/>
      <c r="C6" s="148" t="s">
        <v>24</v>
      </c>
      <c r="D6" s="150"/>
      <c r="E6" s="184">
        <v>103369</v>
      </c>
      <c r="F6" s="184">
        <v>129</v>
      </c>
      <c r="G6" s="185">
        <v>103498</v>
      </c>
      <c r="H6" s="150"/>
      <c r="I6" s="186"/>
      <c r="J6" s="150"/>
      <c r="K6" s="187">
        <f t="shared" ref="K6:K15" si="0">IF($L6=0,$E6,$F6)-($H6+$I6+$J6)</f>
        <v>129</v>
      </c>
      <c r="L6" s="152">
        <v>6</v>
      </c>
    </row>
    <row r="7" spans="1:17" ht="19.5" customHeight="1">
      <c r="A7" s="146">
        <v>2</v>
      </c>
      <c r="B7" s="147"/>
      <c r="C7" s="148" t="s">
        <v>25</v>
      </c>
      <c r="D7" s="150"/>
      <c r="E7" s="184">
        <v>2092694</v>
      </c>
      <c r="F7" s="184">
        <v>67308</v>
      </c>
      <c r="G7" s="185">
        <v>2160002</v>
      </c>
      <c r="H7" s="189">
        <v>62430</v>
      </c>
      <c r="I7" s="189">
        <v>0</v>
      </c>
      <c r="J7" s="189">
        <v>0</v>
      </c>
      <c r="K7" s="187">
        <f t="shared" si="0"/>
        <v>4878</v>
      </c>
      <c r="L7" s="152">
        <v>6</v>
      </c>
    </row>
    <row r="8" spans="1:17" ht="19.5" customHeight="1">
      <c r="A8" s="146">
        <v>3</v>
      </c>
      <c r="B8" s="147"/>
      <c r="C8" s="148" t="s">
        <v>29</v>
      </c>
      <c r="D8" s="150"/>
      <c r="E8" s="184">
        <v>3981922</v>
      </c>
      <c r="F8" s="184">
        <v>89576</v>
      </c>
      <c r="G8" s="185">
        <v>4071498</v>
      </c>
      <c r="H8" s="189">
        <v>10736</v>
      </c>
      <c r="I8" s="189">
        <v>0</v>
      </c>
      <c r="J8" s="189">
        <v>8115</v>
      </c>
      <c r="K8" s="187">
        <f t="shared" si="0"/>
        <v>70725</v>
      </c>
      <c r="L8" s="152">
        <v>6</v>
      </c>
    </row>
    <row r="9" spans="1:17" ht="19.5" customHeight="1">
      <c r="A9" s="146">
        <v>4</v>
      </c>
      <c r="B9" s="147"/>
      <c r="C9" s="148" t="s">
        <v>32</v>
      </c>
      <c r="D9" s="150"/>
      <c r="E9" s="184">
        <v>1260564</v>
      </c>
      <c r="F9" s="184">
        <v>166</v>
      </c>
      <c r="G9" s="185">
        <v>1260730</v>
      </c>
      <c r="H9" s="189">
        <v>2700</v>
      </c>
      <c r="I9" s="189">
        <v>0</v>
      </c>
      <c r="J9" s="189">
        <v>0</v>
      </c>
      <c r="K9" s="187">
        <f t="shared" si="0"/>
        <v>-2534</v>
      </c>
      <c r="L9" s="152">
        <v>6</v>
      </c>
    </row>
    <row r="10" spans="1:17" ht="19.5" customHeight="1">
      <c r="A10" s="146">
        <v>6</v>
      </c>
      <c r="B10" s="147"/>
      <c r="C10" s="148" t="s">
        <v>35</v>
      </c>
      <c r="D10" s="150"/>
      <c r="E10" s="184">
        <v>707430</v>
      </c>
      <c r="F10" s="184">
        <v>-5907</v>
      </c>
      <c r="G10" s="185">
        <v>701523</v>
      </c>
      <c r="H10" s="150"/>
      <c r="I10" s="186"/>
      <c r="J10" s="150"/>
      <c r="K10" s="187">
        <f t="shared" si="0"/>
        <v>-5907</v>
      </c>
      <c r="L10" s="152">
        <v>6</v>
      </c>
    </row>
    <row r="11" spans="1:17" ht="19.5" customHeight="1">
      <c r="A11" s="146">
        <v>7</v>
      </c>
      <c r="B11" s="147"/>
      <c r="C11" s="148" t="s">
        <v>38</v>
      </c>
      <c r="D11" s="150"/>
      <c r="E11" s="184">
        <v>840845</v>
      </c>
      <c r="F11" s="184">
        <v>15860</v>
      </c>
      <c r="G11" s="185">
        <v>856705</v>
      </c>
      <c r="H11" s="189">
        <v>2000</v>
      </c>
      <c r="I11" s="189">
        <v>0</v>
      </c>
      <c r="J11" s="189">
        <v>1000</v>
      </c>
      <c r="K11" s="187">
        <f t="shared" si="0"/>
        <v>12860</v>
      </c>
      <c r="L11" s="152">
        <v>6</v>
      </c>
    </row>
    <row r="12" spans="1:17" ht="19.5" customHeight="1">
      <c r="A12" s="146">
        <v>8</v>
      </c>
      <c r="B12" s="147"/>
      <c r="C12" s="148" t="s">
        <v>39</v>
      </c>
      <c r="D12" s="150"/>
      <c r="E12" s="184">
        <v>937475</v>
      </c>
      <c r="F12" s="184">
        <v>0</v>
      </c>
      <c r="G12" s="185">
        <v>937475</v>
      </c>
      <c r="H12" s="189">
        <v>-2700</v>
      </c>
      <c r="I12" s="189">
        <v>9100</v>
      </c>
      <c r="J12" s="189">
        <v>0</v>
      </c>
      <c r="K12" s="187">
        <f t="shared" si="0"/>
        <v>-6400</v>
      </c>
      <c r="L12" s="152">
        <v>6</v>
      </c>
    </row>
    <row r="13" spans="1:17" ht="19.5" customHeight="1">
      <c r="A13" s="146">
        <v>9</v>
      </c>
      <c r="B13" s="147"/>
      <c r="C13" s="148" t="s">
        <v>41</v>
      </c>
      <c r="D13" s="150"/>
      <c r="E13" s="184">
        <v>599496</v>
      </c>
      <c r="F13" s="184">
        <v>4979</v>
      </c>
      <c r="G13" s="185">
        <v>604475</v>
      </c>
      <c r="H13" s="189">
        <v>0</v>
      </c>
      <c r="I13" s="189">
        <v>3400</v>
      </c>
      <c r="J13" s="189">
        <v>0</v>
      </c>
      <c r="K13" s="187">
        <f t="shared" si="0"/>
        <v>1579</v>
      </c>
      <c r="L13" s="152">
        <v>6</v>
      </c>
    </row>
    <row r="14" spans="1:17" ht="19.5" customHeight="1">
      <c r="A14" s="146">
        <v>10</v>
      </c>
      <c r="B14" s="147"/>
      <c r="C14" s="148" t="s">
        <v>42</v>
      </c>
      <c r="D14" s="150"/>
      <c r="E14" s="184">
        <v>1601427</v>
      </c>
      <c r="F14" s="184">
        <v>1863</v>
      </c>
      <c r="G14" s="185">
        <v>1603290</v>
      </c>
      <c r="H14" s="189">
        <v>5028</v>
      </c>
      <c r="I14" s="189">
        <v>0</v>
      </c>
      <c r="J14" s="189">
        <v>0</v>
      </c>
      <c r="K14" s="187">
        <f t="shared" si="0"/>
        <v>-3165</v>
      </c>
      <c r="L14" s="152">
        <v>6</v>
      </c>
    </row>
    <row r="15" spans="1:17" ht="19.5" customHeight="1">
      <c r="A15" s="146">
        <v>11</v>
      </c>
      <c r="B15" s="147"/>
      <c r="C15" s="148" t="s">
        <v>48</v>
      </c>
      <c r="D15" s="150"/>
      <c r="E15" s="184">
        <v>1388054</v>
      </c>
      <c r="F15" s="184">
        <v>1130</v>
      </c>
      <c r="G15" s="185">
        <v>1389184</v>
      </c>
      <c r="H15" s="150"/>
      <c r="I15" s="186"/>
      <c r="J15" s="150"/>
      <c r="K15" s="187">
        <f t="shared" si="0"/>
        <v>1130</v>
      </c>
      <c r="L15" s="152">
        <v>6</v>
      </c>
    </row>
    <row r="16" spans="1:17" ht="19.5" customHeight="1">
      <c r="A16" s="153" t="s">
        <v>97</v>
      </c>
      <c r="B16" s="154"/>
      <c r="C16" s="154"/>
      <c r="D16" s="155"/>
      <c r="E16" s="190">
        <v>475836</v>
      </c>
      <c r="F16" s="191"/>
      <c r="G16" s="192">
        <v>475836</v>
      </c>
      <c r="H16" s="193"/>
      <c r="I16" s="193"/>
      <c r="J16" s="193"/>
      <c r="K16" s="194"/>
      <c r="L16" s="158"/>
      <c r="M16" s="1"/>
      <c r="N16" s="1"/>
      <c r="O16" s="1"/>
      <c r="P16" s="1"/>
      <c r="Q16" s="1"/>
    </row>
    <row r="17" spans="1:17" ht="19.5" customHeight="1">
      <c r="A17" s="55"/>
      <c r="B17" s="56"/>
      <c r="C17" s="159" t="s">
        <v>98</v>
      </c>
      <c r="D17" s="160"/>
      <c r="E17" s="195">
        <v>13989112</v>
      </c>
      <c r="F17" s="195">
        <v>175104</v>
      </c>
      <c r="G17" s="195">
        <v>14164216</v>
      </c>
      <c r="H17" s="196">
        <v>80194</v>
      </c>
      <c r="I17" s="196">
        <v>12500</v>
      </c>
      <c r="J17" s="196">
        <v>9115</v>
      </c>
      <c r="K17" s="197">
        <f>IF($L17=0,$E17,$F17)-($H17+$I17+$J17)</f>
        <v>73295</v>
      </c>
      <c r="L17" s="152">
        <v>6</v>
      </c>
      <c r="M17" s="1"/>
      <c r="N17" s="1"/>
      <c r="O17" s="1"/>
      <c r="P17" s="1"/>
      <c r="Q17" s="1"/>
    </row>
  </sheetData>
  <mergeCells count="5">
    <mergeCell ref="A1:K1"/>
    <mergeCell ref="H3:K3"/>
    <mergeCell ref="A4:D4"/>
    <mergeCell ref="H4:J4"/>
    <mergeCell ref="A16:D16"/>
  </mergeCells>
  <phoneticPr fontId="1"/>
  <printOptions horizontalCentered="1" gridLinesSet="0"/>
  <pageMargins left="0" right="0" top="0.35433070866141736" bottom="0.35433070866141736" header="0" footer="0"/>
  <pageSetup paperSize="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61171-E67F-4A53-B396-5DD1A8D517B3}">
  <dimension ref="A3:K66"/>
  <sheetViews>
    <sheetView view="pageBreakPreview" zoomScaleNormal="100" zoomScaleSheetLayoutView="100" workbookViewId="0"/>
  </sheetViews>
  <sheetFormatPr defaultColWidth="9" defaultRowHeight="17.25" customHeight="1"/>
  <cols>
    <col min="1" max="1" width="2.5" style="199" customWidth="1"/>
    <col min="2" max="2" width="19.125" style="199" customWidth="1"/>
    <col min="3" max="5" width="11.875" style="200" customWidth="1"/>
    <col min="6" max="6" width="2.5" style="199" customWidth="1"/>
    <col min="7" max="7" width="19.125" style="199" customWidth="1"/>
    <col min="8" max="8" width="11.875" style="200" customWidth="1"/>
    <col min="9" max="9" width="53.875" style="199" customWidth="1"/>
    <col min="10" max="16384" width="9" style="199"/>
  </cols>
  <sheetData>
    <row r="3" spans="1:11" ht="17.25" customHeight="1">
      <c r="A3" s="199" t="s">
        <v>99</v>
      </c>
    </row>
    <row r="4" spans="1:11" ht="17.25" customHeight="1">
      <c r="A4" s="199" t="s">
        <v>100</v>
      </c>
      <c r="B4" s="201"/>
      <c r="E4" s="202" t="s">
        <v>101</v>
      </c>
      <c r="F4" s="201"/>
      <c r="G4" s="201"/>
      <c r="I4" s="203" t="s">
        <v>102</v>
      </c>
      <c r="J4" s="200"/>
      <c r="K4" s="200"/>
    </row>
    <row r="5" spans="1:11" ht="17.25" customHeight="1">
      <c r="A5" s="204"/>
      <c r="B5" s="205"/>
      <c r="C5" s="206"/>
      <c r="D5" s="206"/>
      <c r="E5" s="206"/>
      <c r="F5" s="207" t="s">
        <v>103</v>
      </c>
      <c r="G5" s="208"/>
      <c r="H5" s="209"/>
      <c r="I5" s="210"/>
    </row>
    <row r="6" spans="1:11" ht="17.25" customHeight="1">
      <c r="A6" s="211" t="s">
        <v>104</v>
      </c>
      <c r="B6" s="212"/>
      <c r="C6" s="213" t="s">
        <v>105</v>
      </c>
      <c r="D6" s="214" t="s">
        <v>106</v>
      </c>
      <c r="E6" s="214" t="s">
        <v>107</v>
      </c>
      <c r="F6" s="215" t="s">
        <v>108</v>
      </c>
      <c r="G6" s="216"/>
      <c r="H6" s="217" t="s">
        <v>109</v>
      </c>
      <c r="I6" s="218" t="s">
        <v>110</v>
      </c>
    </row>
    <row r="7" spans="1:11" ht="17.25" customHeight="1">
      <c r="A7" s="219"/>
      <c r="B7" s="220"/>
      <c r="C7" s="221"/>
      <c r="D7" s="221"/>
      <c r="E7" s="221"/>
      <c r="F7" s="222"/>
      <c r="G7" s="223"/>
      <c r="H7" s="224"/>
      <c r="I7" s="225"/>
    </row>
    <row r="8" spans="1:11" ht="17.25" customHeight="1">
      <c r="A8" s="226">
        <v>2</v>
      </c>
      <c r="B8" s="227" t="s">
        <v>111</v>
      </c>
      <c r="C8" s="228">
        <v>3431</v>
      </c>
      <c r="D8" s="228">
        <v>60</v>
      </c>
      <c r="E8" s="229">
        <f>C8+D8</f>
        <v>3491</v>
      </c>
      <c r="F8" s="230">
        <v>1</v>
      </c>
      <c r="G8" s="227" t="s">
        <v>112</v>
      </c>
      <c r="H8" s="228">
        <v>60</v>
      </c>
      <c r="I8" s="231" t="s">
        <v>113</v>
      </c>
    </row>
    <row r="9" spans="1:11" ht="17.25" customHeight="1">
      <c r="A9" s="232" t="s">
        <v>114</v>
      </c>
      <c r="B9" s="233"/>
      <c r="C9" s="234">
        <v>63617</v>
      </c>
      <c r="D9" s="234">
        <v>60</v>
      </c>
      <c r="E9" s="235">
        <f>C9+D9</f>
        <v>63677</v>
      </c>
      <c r="F9" s="236"/>
      <c r="G9" s="237"/>
      <c r="H9" s="235"/>
      <c r="I9" s="238"/>
    </row>
    <row r="11" spans="1:11" ht="17.25" customHeight="1">
      <c r="A11" s="199" t="s">
        <v>115</v>
      </c>
      <c r="B11" s="201"/>
      <c r="E11" s="202" t="s">
        <v>116</v>
      </c>
      <c r="F11" s="201"/>
      <c r="G11" s="201"/>
      <c r="I11" s="203" t="s">
        <v>102</v>
      </c>
      <c r="J11" s="200"/>
      <c r="K11" s="200"/>
    </row>
    <row r="12" spans="1:11" ht="17.25" customHeight="1">
      <c r="A12" s="204"/>
      <c r="B12" s="205"/>
      <c r="C12" s="206"/>
      <c r="D12" s="206"/>
      <c r="E12" s="206"/>
      <c r="F12" s="207" t="s">
        <v>103</v>
      </c>
      <c r="G12" s="208"/>
      <c r="H12" s="209"/>
      <c r="I12" s="210"/>
    </row>
    <row r="13" spans="1:11" ht="17.25" customHeight="1">
      <c r="A13" s="211" t="s">
        <v>104</v>
      </c>
      <c r="B13" s="212"/>
      <c r="C13" s="213" t="s">
        <v>105</v>
      </c>
      <c r="D13" s="214" t="s">
        <v>106</v>
      </c>
      <c r="E13" s="214" t="s">
        <v>107</v>
      </c>
      <c r="F13" s="215" t="s">
        <v>108</v>
      </c>
      <c r="G13" s="216"/>
      <c r="H13" s="217" t="s">
        <v>109</v>
      </c>
      <c r="I13" s="218" t="s">
        <v>110</v>
      </c>
    </row>
    <row r="14" spans="1:11" ht="17.25" customHeight="1">
      <c r="A14" s="219"/>
      <c r="B14" s="220"/>
      <c r="C14" s="221"/>
      <c r="D14" s="221"/>
      <c r="E14" s="221"/>
      <c r="F14" s="222"/>
      <c r="G14" s="223"/>
      <c r="H14" s="224"/>
      <c r="I14" s="225"/>
    </row>
    <row r="15" spans="1:11" ht="17.25" customHeight="1">
      <c r="A15" s="226">
        <v>1</v>
      </c>
      <c r="B15" s="227" t="s">
        <v>117</v>
      </c>
      <c r="C15" s="228">
        <v>319721</v>
      </c>
      <c r="D15" s="228">
        <v>63797</v>
      </c>
      <c r="E15" s="229">
        <f>C15+D15</f>
        <v>383518</v>
      </c>
      <c r="F15" s="230">
        <v>1</v>
      </c>
      <c r="G15" s="227" t="s">
        <v>118</v>
      </c>
      <c r="H15" s="228">
        <v>63797</v>
      </c>
      <c r="I15" s="231" t="s">
        <v>119</v>
      </c>
    </row>
    <row r="16" spans="1:11" ht="17.25" customHeight="1">
      <c r="A16" s="239">
        <v>2</v>
      </c>
      <c r="B16" s="240" t="s">
        <v>120</v>
      </c>
      <c r="C16" s="241">
        <v>54576</v>
      </c>
      <c r="D16" s="241">
        <v>4397</v>
      </c>
      <c r="E16" s="242">
        <f>C16+D16</f>
        <v>58973</v>
      </c>
      <c r="F16" s="243">
        <v>1</v>
      </c>
      <c r="G16" s="240" t="s">
        <v>121</v>
      </c>
      <c r="H16" s="241">
        <v>4189</v>
      </c>
      <c r="I16" s="244" t="s">
        <v>122</v>
      </c>
    </row>
    <row r="17" spans="1:11" ht="17.25" customHeight="1">
      <c r="A17" s="245"/>
      <c r="C17" s="246"/>
      <c r="D17" s="246"/>
      <c r="E17" s="246"/>
      <c r="F17" s="247"/>
      <c r="G17" s="248"/>
      <c r="H17" s="249"/>
      <c r="I17" s="231" t="s">
        <v>123</v>
      </c>
    </row>
    <row r="18" spans="1:11" ht="17.25" customHeight="1">
      <c r="A18" s="219"/>
      <c r="B18" s="248"/>
      <c r="C18" s="249"/>
      <c r="D18" s="249"/>
      <c r="E18" s="249"/>
      <c r="F18" s="230">
        <v>2</v>
      </c>
      <c r="G18" s="227" t="s">
        <v>124</v>
      </c>
      <c r="H18" s="228">
        <v>208</v>
      </c>
      <c r="I18" s="231" t="s">
        <v>125</v>
      </c>
    </row>
    <row r="19" spans="1:11" ht="17.25" customHeight="1">
      <c r="A19" s="232" t="s">
        <v>114</v>
      </c>
      <c r="B19" s="233"/>
      <c r="C19" s="234">
        <v>513268</v>
      </c>
      <c r="D19" s="234">
        <v>68194</v>
      </c>
      <c r="E19" s="235">
        <f>C19+D19</f>
        <v>581462</v>
      </c>
      <c r="F19" s="236"/>
      <c r="G19" s="237"/>
      <c r="H19" s="235"/>
      <c r="I19" s="238"/>
    </row>
    <row r="21" spans="1:11" ht="17.25" customHeight="1">
      <c r="A21" s="199" t="s">
        <v>126</v>
      </c>
      <c r="B21" s="201"/>
      <c r="E21" s="202" t="s">
        <v>127</v>
      </c>
      <c r="F21" s="201"/>
      <c r="G21" s="201"/>
      <c r="I21" s="203" t="s">
        <v>102</v>
      </c>
      <c r="J21" s="200"/>
      <c r="K21" s="200"/>
    </row>
    <row r="22" spans="1:11" ht="17.25" customHeight="1">
      <c r="A22" s="204"/>
      <c r="B22" s="205"/>
      <c r="C22" s="206"/>
      <c r="D22" s="206"/>
      <c r="E22" s="206"/>
      <c r="F22" s="207" t="s">
        <v>103</v>
      </c>
      <c r="G22" s="208"/>
      <c r="H22" s="209"/>
      <c r="I22" s="210"/>
    </row>
    <row r="23" spans="1:11" ht="17.25" customHeight="1">
      <c r="A23" s="211" t="s">
        <v>104</v>
      </c>
      <c r="B23" s="212"/>
      <c r="C23" s="213" t="s">
        <v>105</v>
      </c>
      <c r="D23" s="214" t="s">
        <v>106</v>
      </c>
      <c r="E23" s="214" t="s">
        <v>107</v>
      </c>
      <c r="F23" s="215" t="s">
        <v>108</v>
      </c>
      <c r="G23" s="216"/>
      <c r="H23" s="217" t="s">
        <v>109</v>
      </c>
      <c r="I23" s="218" t="s">
        <v>110</v>
      </c>
    </row>
    <row r="24" spans="1:11" ht="17.25" customHeight="1">
      <c r="A24" s="219"/>
      <c r="B24" s="220"/>
      <c r="C24" s="221"/>
      <c r="D24" s="221"/>
      <c r="E24" s="221"/>
      <c r="F24" s="222"/>
      <c r="G24" s="223"/>
      <c r="H24" s="224"/>
      <c r="I24" s="225"/>
    </row>
    <row r="25" spans="1:11" ht="17.25" customHeight="1">
      <c r="A25" s="226">
        <v>2</v>
      </c>
      <c r="B25" s="227" t="s">
        <v>128</v>
      </c>
      <c r="C25" s="228">
        <v>183877</v>
      </c>
      <c r="D25" s="228">
        <v>10000</v>
      </c>
      <c r="E25" s="229">
        <f>C25+D25</f>
        <v>193877</v>
      </c>
      <c r="F25" s="230">
        <v>2</v>
      </c>
      <c r="G25" s="227" t="s">
        <v>124</v>
      </c>
      <c r="H25" s="228">
        <v>10000</v>
      </c>
      <c r="I25" s="231" t="s">
        <v>129</v>
      </c>
    </row>
    <row r="26" spans="1:11" ht="17.25" customHeight="1">
      <c r="A26" s="226">
        <v>6</v>
      </c>
      <c r="B26" s="227" t="s">
        <v>130</v>
      </c>
      <c r="C26" s="228">
        <v>32388</v>
      </c>
      <c r="D26" s="228">
        <v>2000</v>
      </c>
      <c r="E26" s="229">
        <f>C26+D26</f>
        <v>34388</v>
      </c>
      <c r="F26" s="230">
        <v>1</v>
      </c>
      <c r="G26" s="227" t="s">
        <v>131</v>
      </c>
      <c r="H26" s="228">
        <v>2000</v>
      </c>
      <c r="I26" s="231" t="s">
        <v>132</v>
      </c>
    </row>
    <row r="27" spans="1:11" ht="17.25" customHeight="1">
      <c r="A27" s="232" t="s">
        <v>114</v>
      </c>
      <c r="B27" s="233"/>
      <c r="C27" s="234">
        <v>637226</v>
      </c>
      <c r="D27" s="234">
        <v>12000</v>
      </c>
      <c r="E27" s="235">
        <f>C27+D27</f>
        <v>649226</v>
      </c>
      <c r="F27" s="236"/>
      <c r="G27" s="237"/>
      <c r="H27" s="235"/>
      <c r="I27" s="238"/>
    </row>
    <row r="34" spans="1:11" ht="17.25" customHeight="1">
      <c r="A34" s="250" t="s">
        <v>133</v>
      </c>
      <c r="B34" s="251"/>
      <c r="C34" s="251"/>
      <c r="D34" s="251"/>
      <c r="E34" s="251"/>
      <c r="F34" s="251"/>
      <c r="G34" s="251"/>
      <c r="H34" s="251"/>
      <c r="I34" s="251"/>
      <c r="J34" s="252"/>
    </row>
    <row r="35" spans="1:11" ht="17.25" customHeight="1">
      <c r="A35" s="250" t="s">
        <v>134</v>
      </c>
      <c r="B35" s="251"/>
      <c r="C35" s="251"/>
      <c r="D35" s="251"/>
      <c r="E35" s="251"/>
      <c r="F35" s="251"/>
      <c r="G35" s="251"/>
      <c r="H35" s="251"/>
      <c r="I35" s="251"/>
      <c r="J35" s="252"/>
    </row>
    <row r="36" spans="1:11" ht="17.25" customHeight="1">
      <c r="A36" s="199" t="s">
        <v>135</v>
      </c>
      <c r="E36" s="200" t="s">
        <v>136</v>
      </c>
      <c r="I36" s="203" t="s">
        <v>102</v>
      </c>
    </row>
    <row r="37" spans="1:11" ht="17.25" customHeight="1">
      <c r="A37" s="204"/>
      <c r="B37" s="205"/>
      <c r="C37" s="206"/>
      <c r="D37" s="206"/>
      <c r="E37" s="206"/>
      <c r="F37" s="207" t="s">
        <v>103</v>
      </c>
      <c r="G37" s="208"/>
      <c r="H37" s="209"/>
      <c r="I37" s="210"/>
    </row>
    <row r="38" spans="1:11" ht="17.25" customHeight="1">
      <c r="A38" s="211" t="s">
        <v>104</v>
      </c>
      <c r="B38" s="212"/>
      <c r="C38" s="213" t="s">
        <v>105</v>
      </c>
      <c r="D38" s="214" t="s">
        <v>106</v>
      </c>
      <c r="E38" s="214" t="s">
        <v>107</v>
      </c>
      <c r="F38" s="215" t="s">
        <v>108</v>
      </c>
      <c r="G38" s="216"/>
      <c r="H38" s="217" t="s">
        <v>109</v>
      </c>
      <c r="I38" s="218" t="s">
        <v>110</v>
      </c>
    </row>
    <row r="39" spans="1:11" ht="17.25" customHeight="1">
      <c r="A39" s="219"/>
      <c r="B39" s="220"/>
      <c r="C39" s="221"/>
      <c r="D39" s="221"/>
      <c r="E39" s="221"/>
      <c r="F39" s="222"/>
      <c r="G39" s="223"/>
      <c r="H39" s="224"/>
      <c r="I39" s="225"/>
    </row>
    <row r="40" spans="1:11" ht="17.25" customHeight="1">
      <c r="A40" s="239">
        <v>2</v>
      </c>
      <c r="B40" s="240" t="s">
        <v>137</v>
      </c>
      <c r="C40" s="241">
        <v>0</v>
      </c>
      <c r="D40" s="241">
        <v>804</v>
      </c>
      <c r="E40" s="242">
        <f>C40+D40</f>
        <v>804</v>
      </c>
      <c r="F40" s="243">
        <v>1</v>
      </c>
      <c r="G40" s="240" t="s">
        <v>137</v>
      </c>
      <c r="H40" s="241">
        <v>804</v>
      </c>
      <c r="I40" s="244" t="s">
        <v>138</v>
      </c>
    </row>
    <row r="41" spans="1:11" ht="17.25" customHeight="1">
      <c r="A41" s="219"/>
      <c r="B41" s="227" t="s">
        <v>139</v>
      </c>
      <c r="C41" s="249"/>
      <c r="D41" s="249"/>
      <c r="E41" s="249"/>
      <c r="F41" s="247"/>
      <c r="G41" s="227" t="s">
        <v>139</v>
      </c>
      <c r="H41" s="249"/>
      <c r="I41" s="225"/>
    </row>
    <row r="42" spans="1:11" ht="17.25" customHeight="1">
      <c r="A42" s="232" t="s">
        <v>114</v>
      </c>
      <c r="B42" s="233"/>
      <c r="C42" s="234">
        <v>8522</v>
      </c>
      <c r="D42" s="234">
        <v>804</v>
      </c>
      <c r="E42" s="235">
        <f>C42+D42</f>
        <v>9326</v>
      </c>
      <c r="F42" s="236"/>
      <c r="G42" s="237"/>
      <c r="H42" s="235"/>
      <c r="I42" s="238"/>
    </row>
    <row r="44" spans="1:11" ht="17.25" customHeight="1">
      <c r="A44" s="199" t="s">
        <v>140</v>
      </c>
      <c r="B44" s="201"/>
      <c r="E44" s="202" t="s">
        <v>141</v>
      </c>
      <c r="F44" s="201"/>
      <c r="G44" s="201"/>
      <c r="I44" s="203" t="s">
        <v>102</v>
      </c>
      <c r="J44" s="200"/>
      <c r="K44" s="200"/>
    </row>
    <row r="45" spans="1:11" ht="17.25" customHeight="1">
      <c r="A45" s="204"/>
      <c r="B45" s="205"/>
      <c r="C45" s="206"/>
      <c r="D45" s="206"/>
      <c r="E45" s="206"/>
      <c r="F45" s="207" t="s">
        <v>103</v>
      </c>
      <c r="G45" s="208"/>
      <c r="H45" s="209"/>
      <c r="I45" s="210"/>
    </row>
    <row r="46" spans="1:11" ht="17.25" customHeight="1">
      <c r="A46" s="211" t="s">
        <v>104</v>
      </c>
      <c r="B46" s="212"/>
      <c r="C46" s="213" t="s">
        <v>105</v>
      </c>
      <c r="D46" s="214" t="s">
        <v>106</v>
      </c>
      <c r="E46" s="214" t="s">
        <v>107</v>
      </c>
      <c r="F46" s="215" t="s">
        <v>108</v>
      </c>
      <c r="G46" s="216"/>
      <c r="H46" s="217" t="s">
        <v>109</v>
      </c>
      <c r="I46" s="218" t="s">
        <v>110</v>
      </c>
    </row>
    <row r="47" spans="1:11" ht="17.25" customHeight="1">
      <c r="A47" s="219"/>
      <c r="B47" s="220"/>
      <c r="C47" s="221"/>
      <c r="D47" s="221"/>
      <c r="E47" s="221"/>
      <c r="F47" s="222"/>
      <c r="G47" s="223"/>
      <c r="H47" s="224"/>
      <c r="I47" s="225"/>
    </row>
    <row r="48" spans="1:11" ht="17.25" customHeight="1">
      <c r="A48" s="239">
        <v>5</v>
      </c>
      <c r="B48" s="240" t="s">
        <v>142</v>
      </c>
      <c r="C48" s="241">
        <v>30501</v>
      </c>
      <c r="D48" s="241">
        <v>1000</v>
      </c>
      <c r="E48" s="242">
        <f>C48+D48</f>
        <v>31501</v>
      </c>
      <c r="F48" s="243">
        <v>1</v>
      </c>
      <c r="G48" s="240" t="s">
        <v>142</v>
      </c>
      <c r="H48" s="241">
        <v>1000</v>
      </c>
      <c r="I48" s="244" t="s">
        <v>143</v>
      </c>
    </row>
    <row r="49" spans="1:11" ht="17.25" customHeight="1">
      <c r="A49" s="219"/>
      <c r="B49" s="227" t="s">
        <v>144</v>
      </c>
      <c r="C49" s="249"/>
      <c r="D49" s="249"/>
      <c r="E49" s="249"/>
      <c r="F49" s="247"/>
      <c r="G49" s="227" t="s">
        <v>144</v>
      </c>
      <c r="H49" s="249"/>
      <c r="I49" s="225"/>
    </row>
    <row r="50" spans="1:11" ht="17.25" customHeight="1">
      <c r="A50" s="226">
        <v>8</v>
      </c>
      <c r="B50" s="227" t="s">
        <v>145</v>
      </c>
      <c r="C50" s="228">
        <v>0</v>
      </c>
      <c r="D50" s="228">
        <v>7452</v>
      </c>
      <c r="E50" s="229">
        <f>C50+D50</f>
        <v>7452</v>
      </c>
      <c r="F50" s="230">
        <v>1</v>
      </c>
      <c r="G50" s="227" t="s">
        <v>145</v>
      </c>
      <c r="H50" s="228">
        <v>7452</v>
      </c>
      <c r="I50" s="231" t="s">
        <v>146</v>
      </c>
    </row>
    <row r="51" spans="1:11" ht="17.25" customHeight="1">
      <c r="A51" s="232" t="s">
        <v>114</v>
      </c>
      <c r="B51" s="233"/>
      <c r="C51" s="234">
        <v>1246952</v>
      </c>
      <c r="D51" s="234">
        <v>8452</v>
      </c>
      <c r="E51" s="235">
        <f>C51+D51</f>
        <v>1255404</v>
      </c>
      <c r="F51" s="236"/>
      <c r="G51" s="237"/>
      <c r="H51" s="235"/>
      <c r="I51" s="238"/>
    </row>
    <row r="53" spans="1:11" ht="17.25" customHeight="1">
      <c r="A53" s="199" t="s">
        <v>147</v>
      </c>
      <c r="B53" s="201"/>
      <c r="E53" s="202" t="s">
        <v>148</v>
      </c>
      <c r="F53" s="201"/>
      <c r="G53" s="201"/>
      <c r="I53" s="203" t="s">
        <v>102</v>
      </c>
      <c r="J53" s="200"/>
      <c r="K53" s="200"/>
    </row>
    <row r="54" spans="1:11" ht="17.25" customHeight="1">
      <c r="A54" s="204"/>
      <c r="B54" s="205"/>
      <c r="C54" s="206"/>
      <c r="D54" s="206"/>
      <c r="E54" s="206"/>
      <c r="F54" s="207" t="s">
        <v>103</v>
      </c>
      <c r="G54" s="208"/>
      <c r="H54" s="209"/>
      <c r="I54" s="210"/>
    </row>
    <row r="55" spans="1:11" ht="17.25" customHeight="1">
      <c r="A55" s="211" t="s">
        <v>104</v>
      </c>
      <c r="B55" s="212"/>
      <c r="C55" s="213" t="s">
        <v>105</v>
      </c>
      <c r="D55" s="214" t="s">
        <v>106</v>
      </c>
      <c r="E55" s="214" t="s">
        <v>107</v>
      </c>
      <c r="F55" s="215" t="s">
        <v>108</v>
      </c>
      <c r="G55" s="216"/>
      <c r="H55" s="217" t="s">
        <v>109</v>
      </c>
      <c r="I55" s="218" t="s">
        <v>110</v>
      </c>
    </row>
    <row r="56" spans="1:11" ht="17.25" customHeight="1">
      <c r="A56" s="219"/>
      <c r="B56" s="220"/>
      <c r="C56" s="221"/>
      <c r="D56" s="221"/>
      <c r="E56" s="221"/>
      <c r="F56" s="222"/>
      <c r="G56" s="223"/>
      <c r="H56" s="224"/>
      <c r="I56" s="225"/>
    </row>
    <row r="57" spans="1:11" ht="17.25" customHeight="1">
      <c r="A57" s="226">
        <v>1</v>
      </c>
      <c r="B57" s="227" t="s">
        <v>149</v>
      </c>
      <c r="C57" s="228">
        <v>234117</v>
      </c>
      <c r="D57" s="228">
        <v>73094</v>
      </c>
      <c r="E57" s="229">
        <f>C57+D57</f>
        <v>307211</v>
      </c>
      <c r="F57" s="230">
        <v>1</v>
      </c>
      <c r="G57" s="227" t="s">
        <v>149</v>
      </c>
      <c r="H57" s="228">
        <v>73094</v>
      </c>
      <c r="I57" s="231" t="s">
        <v>150</v>
      </c>
    </row>
    <row r="58" spans="1:11" ht="17.25" customHeight="1">
      <c r="A58" s="232" t="s">
        <v>114</v>
      </c>
      <c r="B58" s="233"/>
      <c r="C58" s="234">
        <v>234117</v>
      </c>
      <c r="D58" s="234">
        <v>73094</v>
      </c>
      <c r="E58" s="235">
        <f>C58+D58</f>
        <v>307211</v>
      </c>
      <c r="F58" s="236"/>
      <c r="G58" s="237"/>
      <c r="H58" s="235"/>
      <c r="I58" s="238"/>
    </row>
    <row r="60" spans="1:11" ht="17.25" customHeight="1">
      <c r="A60" s="199" t="s">
        <v>151</v>
      </c>
      <c r="B60" s="201"/>
      <c r="E60" s="202" t="s">
        <v>152</v>
      </c>
      <c r="F60" s="201"/>
      <c r="G60" s="201"/>
      <c r="I60" s="203" t="s">
        <v>102</v>
      </c>
      <c r="J60" s="200"/>
      <c r="K60" s="200"/>
    </row>
    <row r="61" spans="1:11" ht="17.25" customHeight="1">
      <c r="A61" s="204"/>
      <c r="B61" s="205"/>
      <c r="C61" s="206"/>
      <c r="D61" s="206"/>
      <c r="E61" s="206"/>
      <c r="F61" s="207" t="s">
        <v>103</v>
      </c>
      <c r="G61" s="208"/>
      <c r="H61" s="209"/>
      <c r="I61" s="210"/>
    </row>
    <row r="62" spans="1:11" ht="17.25" customHeight="1">
      <c r="A62" s="211" t="s">
        <v>104</v>
      </c>
      <c r="B62" s="212"/>
      <c r="C62" s="213" t="s">
        <v>105</v>
      </c>
      <c r="D62" s="214" t="s">
        <v>106</v>
      </c>
      <c r="E62" s="214" t="s">
        <v>107</v>
      </c>
      <c r="F62" s="215" t="s">
        <v>108</v>
      </c>
      <c r="G62" s="216"/>
      <c r="H62" s="217" t="s">
        <v>109</v>
      </c>
      <c r="I62" s="218" t="s">
        <v>110</v>
      </c>
    </row>
    <row r="63" spans="1:11" ht="17.25" customHeight="1">
      <c r="A63" s="219"/>
      <c r="B63" s="220"/>
      <c r="C63" s="221"/>
      <c r="D63" s="221"/>
      <c r="E63" s="221"/>
      <c r="F63" s="222"/>
      <c r="G63" s="223"/>
      <c r="H63" s="224"/>
      <c r="I63" s="225"/>
    </row>
    <row r="64" spans="1:11" ht="17.25" customHeight="1">
      <c r="A64" s="226">
        <v>5</v>
      </c>
      <c r="B64" s="227" t="s">
        <v>153</v>
      </c>
      <c r="C64" s="228">
        <v>33000</v>
      </c>
      <c r="D64" s="228">
        <v>9100</v>
      </c>
      <c r="E64" s="229">
        <f>C64+D64</f>
        <v>42100</v>
      </c>
      <c r="F64" s="230">
        <v>2</v>
      </c>
      <c r="G64" s="227" t="s">
        <v>154</v>
      </c>
      <c r="H64" s="228">
        <v>9100</v>
      </c>
      <c r="I64" s="231" t="s">
        <v>155</v>
      </c>
    </row>
    <row r="65" spans="1:9" ht="17.25" customHeight="1">
      <c r="A65" s="226">
        <v>7</v>
      </c>
      <c r="B65" s="227" t="s">
        <v>156</v>
      </c>
      <c r="C65" s="228">
        <v>16500</v>
      </c>
      <c r="D65" s="228">
        <v>3400</v>
      </c>
      <c r="E65" s="229">
        <f>C65+D65</f>
        <v>19900</v>
      </c>
      <c r="F65" s="230">
        <v>1</v>
      </c>
      <c r="G65" s="227" t="s">
        <v>156</v>
      </c>
      <c r="H65" s="228">
        <v>3400</v>
      </c>
      <c r="I65" s="231" t="s">
        <v>157</v>
      </c>
    </row>
    <row r="66" spans="1:9" ht="17.25" customHeight="1">
      <c r="A66" s="232" t="s">
        <v>114</v>
      </c>
      <c r="B66" s="233"/>
      <c r="C66" s="234">
        <v>280300</v>
      </c>
      <c r="D66" s="234">
        <v>12500</v>
      </c>
      <c r="E66" s="235">
        <f>C66+D66</f>
        <v>292800</v>
      </c>
      <c r="F66" s="236"/>
      <c r="G66" s="237"/>
      <c r="H66" s="235"/>
      <c r="I66" s="238"/>
    </row>
  </sheetData>
  <mergeCells count="28">
    <mergeCell ref="A58:B58"/>
    <mergeCell ref="A62:B62"/>
    <mergeCell ref="F62:G63"/>
    <mergeCell ref="H62:H63"/>
    <mergeCell ref="A66:B66"/>
    <mergeCell ref="A42:B42"/>
    <mergeCell ref="A46:B46"/>
    <mergeCell ref="F46:G47"/>
    <mergeCell ref="H46:H47"/>
    <mergeCell ref="A51:B51"/>
    <mergeCell ref="A55:B55"/>
    <mergeCell ref="F55:G56"/>
    <mergeCell ref="H55:H56"/>
    <mergeCell ref="A19:B19"/>
    <mergeCell ref="A23:B23"/>
    <mergeCell ref="F23:G24"/>
    <mergeCell ref="H23:H24"/>
    <mergeCell ref="A27:B27"/>
    <mergeCell ref="A38:B38"/>
    <mergeCell ref="F38:G39"/>
    <mergeCell ref="H38:H39"/>
    <mergeCell ref="A6:B6"/>
    <mergeCell ref="F6:G7"/>
    <mergeCell ref="H6:H7"/>
    <mergeCell ref="A9:B9"/>
    <mergeCell ref="A13:B13"/>
    <mergeCell ref="F13:G14"/>
    <mergeCell ref="H13:H14"/>
  </mergeCells>
  <phoneticPr fontId="1"/>
  <printOptions horizontalCentered="1" gridLinesSet="0"/>
  <pageMargins left="0" right="0" top="0.35433070866141736" bottom="0.35433070866141736" header="0" footer="0"/>
  <pageSetup paperSize="9" pageOrder="overThenDown"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0D114-84B7-453F-9B0B-1A9B0FB5E906}">
  <dimension ref="A3:P255"/>
  <sheetViews>
    <sheetView view="pageBreakPreview" zoomScaleNormal="100" zoomScaleSheetLayoutView="100" workbookViewId="0"/>
  </sheetViews>
  <sheetFormatPr defaultColWidth="9" defaultRowHeight="17.25" customHeight="1"/>
  <cols>
    <col min="1" max="1" width="2.5" style="199" customWidth="1"/>
    <col min="2" max="2" width="10.125" style="199" customWidth="1"/>
    <col min="3" max="9" width="9.875" style="199" customWidth="1"/>
    <col min="10" max="10" width="2.5" style="199" customWidth="1"/>
    <col min="11" max="11" width="10.125" style="199" customWidth="1"/>
    <col min="12" max="12" width="9.875" style="199" customWidth="1"/>
    <col min="13" max="13" width="37.625" style="199" customWidth="1"/>
    <col min="14" max="15" width="9" style="199"/>
    <col min="16" max="16" width="9" style="253"/>
    <col min="17" max="16384" width="9" style="199"/>
  </cols>
  <sheetData>
    <row r="3" spans="1:16" ht="17.25" customHeight="1">
      <c r="A3" s="199" t="s">
        <v>158</v>
      </c>
    </row>
    <row r="4" spans="1:16" ht="17.25" customHeight="1">
      <c r="A4" s="199" t="s">
        <v>159</v>
      </c>
      <c r="B4" s="201"/>
      <c r="C4" s="200"/>
      <c r="D4" s="200"/>
      <c r="E4" s="200"/>
      <c r="F4" s="200" t="s">
        <v>160</v>
      </c>
      <c r="G4" s="200"/>
      <c r="H4" s="200"/>
      <c r="I4" s="200"/>
      <c r="K4" s="200"/>
      <c r="L4" s="200"/>
      <c r="M4" s="203" t="s">
        <v>161</v>
      </c>
      <c r="P4" s="199"/>
    </row>
    <row r="5" spans="1:16" ht="17.25" customHeight="1">
      <c r="A5" s="254"/>
      <c r="B5" s="255"/>
      <c r="C5" s="256"/>
      <c r="D5" s="257"/>
      <c r="E5" s="256"/>
      <c r="F5" s="258" t="s">
        <v>162</v>
      </c>
      <c r="G5" s="49"/>
      <c r="H5" s="49"/>
      <c r="I5" s="142"/>
      <c r="J5" s="207" t="s">
        <v>103</v>
      </c>
      <c r="K5" s="207"/>
      <c r="L5" s="209"/>
      <c r="M5" s="210"/>
      <c r="P5" s="199"/>
    </row>
    <row r="6" spans="1:16" ht="17.25" customHeight="1">
      <c r="A6" s="211" t="s">
        <v>104</v>
      </c>
      <c r="B6" s="259"/>
      <c r="C6" s="260" t="s">
        <v>105</v>
      </c>
      <c r="D6" s="261" t="s">
        <v>106</v>
      </c>
      <c r="E6" s="260" t="s">
        <v>107</v>
      </c>
      <c r="F6" s="262" t="s">
        <v>163</v>
      </c>
      <c r="G6" s="262"/>
      <c r="H6" s="262"/>
      <c r="I6" s="263" t="s">
        <v>164</v>
      </c>
      <c r="J6" s="264" t="s">
        <v>165</v>
      </c>
      <c r="K6" s="265"/>
      <c r="L6" s="266" t="s">
        <v>166</v>
      </c>
      <c r="M6" s="267" t="s">
        <v>167</v>
      </c>
      <c r="P6" s="199"/>
    </row>
    <row r="7" spans="1:16" ht="17.25" customHeight="1">
      <c r="A7" s="268"/>
      <c r="B7" s="269"/>
      <c r="C7" s="270"/>
      <c r="D7" s="271"/>
      <c r="E7" s="270"/>
      <c r="F7" s="272" t="s">
        <v>93</v>
      </c>
      <c r="G7" s="273" t="s">
        <v>94</v>
      </c>
      <c r="H7" s="272" t="s">
        <v>95</v>
      </c>
      <c r="I7" s="274" t="s">
        <v>96</v>
      </c>
      <c r="J7" s="275"/>
      <c r="K7" s="276"/>
      <c r="L7" s="277"/>
      <c r="M7" s="225"/>
      <c r="P7" s="199"/>
    </row>
    <row r="8" spans="1:16" ht="17.25" customHeight="1">
      <c r="A8" s="226">
        <v>1</v>
      </c>
      <c r="B8" s="227" t="s">
        <v>168</v>
      </c>
      <c r="C8" s="228">
        <v>103369</v>
      </c>
      <c r="D8" s="228">
        <v>129</v>
      </c>
      <c r="E8" s="270">
        <f>C8+D8</f>
        <v>103498</v>
      </c>
      <c r="F8" s="247"/>
      <c r="G8" s="247"/>
      <c r="H8" s="247"/>
      <c r="I8" s="278">
        <v>129</v>
      </c>
      <c r="J8" s="230">
        <v>4</v>
      </c>
      <c r="K8" s="227" t="s">
        <v>169</v>
      </c>
      <c r="L8" s="228">
        <v>129</v>
      </c>
      <c r="M8" s="231" t="s">
        <v>170</v>
      </c>
    </row>
    <row r="9" spans="1:16" ht="17.25" customHeight="1">
      <c r="A9" s="232" t="s">
        <v>114</v>
      </c>
      <c r="B9" s="233"/>
      <c r="C9" s="234">
        <v>103369</v>
      </c>
      <c r="D9" s="234">
        <v>129</v>
      </c>
      <c r="E9" s="279">
        <f>C9+D9</f>
        <v>103498</v>
      </c>
      <c r="F9" s="280"/>
      <c r="G9" s="281"/>
      <c r="H9" s="280"/>
      <c r="I9" s="282">
        <v>129</v>
      </c>
      <c r="J9" s="236"/>
      <c r="K9" s="283"/>
      <c r="L9" s="279"/>
      <c r="M9" s="238"/>
      <c r="P9" s="199"/>
    </row>
    <row r="11" spans="1:16" ht="17.25" customHeight="1">
      <c r="A11" s="199" t="s">
        <v>171</v>
      </c>
      <c r="B11" s="201"/>
      <c r="C11" s="200"/>
      <c r="D11" s="200"/>
      <c r="E11" s="200"/>
      <c r="F11" s="200" t="s">
        <v>172</v>
      </c>
      <c r="G11" s="200"/>
      <c r="H11" s="200"/>
      <c r="I11" s="200"/>
      <c r="K11" s="200"/>
      <c r="L11" s="200"/>
      <c r="M11" s="203" t="s">
        <v>161</v>
      </c>
      <c r="P11" s="199"/>
    </row>
    <row r="12" spans="1:16" ht="17.25" customHeight="1">
      <c r="A12" s="254"/>
      <c r="B12" s="255"/>
      <c r="C12" s="256"/>
      <c r="D12" s="257"/>
      <c r="E12" s="256"/>
      <c r="F12" s="258" t="s">
        <v>162</v>
      </c>
      <c r="G12" s="49"/>
      <c r="H12" s="49"/>
      <c r="I12" s="142"/>
      <c r="J12" s="207" t="s">
        <v>103</v>
      </c>
      <c r="K12" s="207"/>
      <c r="L12" s="209"/>
      <c r="M12" s="210"/>
      <c r="P12" s="199"/>
    </row>
    <row r="13" spans="1:16" ht="17.25" customHeight="1">
      <c r="A13" s="211" t="s">
        <v>104</v>
      </c>
      <c r="B13" s="259"/>
      <c r="C13" s="260" t="s">
        <v>105</v>
      </c>
      <c r="D13" s="261" t="s">
        <v>106</v>
      </c>
      <c r="E13" s="260" t="s">
        <v>107</v>
      </c>
      <c r="F13" s="262" t="s">
        <v>163</v>
      </c>
      <c r="G13" s="262"/>
      <c r="H13" s="262"/>
      <c r="I13" s="263" t="s">
        <v>164</v>
      </c>
      <c r="J13" s="264" t="s">
        <v>165</v>
      </c>
      <c r="K13" s="265"/>
      <c r="L13" s="266" t="s">
        <v>166</v>
      </c>
      <c r="M13" s="267" t="s">
        <v>167</v>
      </c>
      <c r="P13" s="199"/>
    </row>
    <row r="14" spans="1:16" ht="17.25" customHeight="1">
      <c r="A14" s="268"/>
      <c r="B14" s="269"/>
      <c r="C14" s="270"/>
      <c r="D14" s="271"/>
      <c r="E14" s="270"/>
      <c r="F14" s="272" t="s">
        <v>93</v>
      </c>
      <c r="G14" s="273" t="s">
        <v>94</v>
      </c>
      <c r="H14" s="272" t="s">
        <v>95</v>
      </c>
      <c r="I14" s="274" t="s">
        <v>96</v>
      </c>
      <c r="J14" s="275"/>
      <c r="K14" s="276"/>
      <c r="L14" s="277"/>
      <c r="M14" s="225"/>
      <c r="P14" s="199"/>
    </row>
    <row r="15" spans="1:16" ht="17.25" customHeight="1">
      <c r="A15" s="239">
        <v>1</v>
      </c>
      <c r="B15" s="240" t="s">
        <v>173</v>
      </c>
      <c r="C15" s="241">
        <v>398698</v>
      </c>
      <c r="D15" s="241">
        <v>5051</v>
      </c>
      <c r="E15" s="284">
        <f>C15+D15</f>
        <v>403749</v>
      </c>
      <c r="F15" s="285"/>
      <c r="G15" s="285"/>
      <c r="H15" s="285"/>
      <c r="I15" s="286">
        <v>5051</v>
      </c>
      <c r="J15" s="230">
        <v>2</v>
      </c>
      <c r="K15" s="227" t="s">
        <v>174</v>
      </c>
      <c r="L15" s="228">
        <v>1286</v>
      </c>
      <c r="M15" s="231" t="s">
        <v>175</v>
      </c>
    </row>
    <row r="16" spans="1:16" ht="17.25" customHeight="1">
      <c r="A16" s="245"/>
      <c r="C16" s="285"/>
      <c r="D16" s="285"/>
      <c r="E16" s="285"/>
      <c r="F16" s="285"/>
      <c r="G16" s="285"/>
      <c r="H16" s="285"/>
      <c r="I16" s="285"/>
      <c r="J16" s="243">
        <v>3</v>
      </c>
      <c r="K16" s="240" t="s">
        <v>176</v>
      </c>
      <c r="L16" s="241">
        <v>3300</v>
      </c>
      <c r="M16" s="244" t="s">
        <v>177</v>
      </c>
    </row>
    <row r="17" spans="1:16" ht="17.25" customHeight="1">
      <c r="A17" s="245"/>
      <c r="C17" s="285"/>
      <c r="D17" s="285"/>
      <c r="E17" s="285"/>
      <c r="F17" s="285"/>
      <c r="G17" s="285"/>
      <c r="H17" s="285"/>
      <c r="I17" s="285"/>
      <c r="J17" s="285"/>
      <c r="L17" s="285"/>
      <c r="M17" s="244" t="s">
        <v>178</v>
      </c>
    </row>
    <row r="18" spans="1:16" ht="17.25" customHeight="1">
      <c r="A18" s="245"/>
      <c r="C18" s="285"/>
      <c r="D18" s="285"/>
      <c r="E18" s="285"/>
      <c r="F18" s="285"/>
      <c r="G18" s="285"/>
      <c r="H18" s="285"/>
      <c r="I18" s="285"/>
      <c r="J18" s="247"/>
      <c r="K18" s="248"/>
      <c r="L18" s="247"/>
      <c r="M18" s="231" t="s">
        <v>179</v>
      </c>
    </row>
    <row r="19" spans="1:16" ht="17.25" customHeight="1">
      <c r="A19" s="245"/>
      <c r="C19" s="285"/>
      <c r="D19" s="285"/>
      <c r="E19" s="285"/>
      <c r="F19" s="285"/>
      <c r="G19" s="285"/>
      <c r="H19" s="285"/>
      <c r="I19" s="285"/>
      <c r="J19" s="230">
        <v>4</v>
      </c>
      <c r="K19" s="227" t="s">
        <v>169</v>
      </c>
      <c r="L19" s="228">
        <v>129</v>
      </c>
      <c r="M19" s="231" t="s">
        <v>170</v>
      </c>
    </row>
    <row r="20" spans="1:16" ht="17.25" customHeight="1">
      <c r="A20" s="219"/>
      <c r="B20" s="248"/>
      <c r="C20" s="247"/>
      <c r="D20" s="247"/>
      <c r="E20" s="247"/>
      <c r="F20" s="247"/>
      <c r="G20" s="247"/>
      <c r="H20" s="247"/>
      <c r="I20" s="247"/>
      <c r="J20" s="230">
        <v>12</v>
      </c>
      <c r="K20" s="227" t="s">
        <v>180</v>
      </c>
      <c r="L20" s="228">
        <v>336</v>
      </c>
      <c r="M20" s="231" t="s">
        <v>181</v>
      </c>
    </row>
    <row r="21" spans="1:16" ht="17.25" customHeight="1">
      <c r="A21" s="239">
        <v>5</v>
      </c>
      <c r="B21" s="240" t="s">
        <v>182</v>
      </c>
      <c r="C21" s="241">
        <v>100499</v>
      </c>
      <c r="D21" s="241">
        <v>699</v>
      </c>
      <c r="E21" s="284">
        <f>C21+D21</f>
        <v>101198</v>
      </c>
      <c r="F21" s="285"/>
      <c r="G21" s="285"/>
      <c r="H21" s="285"/>
      <c r="I21" s="286">
        <v>699</v>
      </c>
      <c r="J21" s="243">
        <v>13</v>
      </c>
      <c r="K21" s="240" t="s">
        <v>183</v>
      </c>
      <c r="L21" s="241">
        <v>699</v>
      </c>
      <c r="M21" s="244" t="s">
        <v>184</v>
      </c>
    </row>
    <row r="22" spans="1:16" ht="17.25" customHeight="1">
      <c r="A22" s="219"/>
      <c r="B22" s="248"/>
      <c r="C22" s="247"/>
      <c r="D22" s="247"/>
      <c r="E22" s="247"/>
      <c r="F22" s="247"/>
      <c r="G22" s="247"/>
      <c r="H22" s="247"/>
      <c r="I22" s="247"/>
      <c r="J22" s="247"/>
      <c r="K22" s="227" t="s">
        <v>185</v>
      </c>
      <c r="L22" s="247"/>
      <c r="M22" s="225"/>
    </row>
    <row r="23" spans="1:16" ht="17.25" customHeight="1">
      <c r="A23" s="239">
        <v>6</v>
      </c>
      <c r="B23" s="240" t="s">
        <v>186</v>
      </c>
      <c r="C23" s="241">
        <v>1032877</v>
      </c>
      <c r="D23" s="241">
        <v>8705</v>
      </c>
      <c r="E23" s="284">
        <f>C23+D23</f>
        <v>1041582</v>
      </c>
      <c r="F23" s="287">
        <v>11230</v>
      </c>
      <c r="G23" s="287">
        <v>0</v>
      </c>
      <c r="H23" s="287">
        <v>0</v>
      </c>
      <c r="I23" s="286">
        <v>-2525</v>
      </c>
      <c r="J23" s="230">
        <v>12</v>
      </c>
      <c r="K23" s="227" t="s">
        <v>180</v>
      </c>
      <c r="L23" s="228">
        <v>275</v>
      </c>
      <c r="M23" s="231" t="s">
        <v>187</v>
      </c>
    </row>
    <row r="24" spans="1:16" ht="17.25" customHeight="1">
      <c r="A24" s="245"/>
      <c r="C24" s="285"/>
      <c r="D24" s="285"/>
      <c r="E24" s="285"/>
      <c r="F24" s="285"/>
      <c r="G24" s="285"/>
      <c r="H24" s="285"/>
      <c r="I24" s="285"/>
      <c r="J24" s="243">
        <v>18</v>
      </c>
      <c r="K24" s="240" t="s">
        <v>188</v>
      </c>
      <c r="L24" s="241">
        <v>8430</v>
      </c>
      <c r="M24" s="244" t="s">
        <v>189</v>
      </c>
    </row>
    <row r="25" spans="1:16" ht="17.25" customHeight="1">
      <c r="A25" s="245"/>
      <c r="C25" s="285"/>
      <c r="D25" s="285"/>
      <c r="E25" s="285"/>
      <c r="F25" s="285"/>
      <c r="G25" s="285"/>
      <c r="H25" s="285"/>
      <c r="I25" s="285"/>
      <c r="J25" s="285"/>
      <c r="K25" s="240" t="s">
        <v>190</v>
      </c>
      <c r="L25" s="285"/>
      <c r="M25" s="244" t="s">
        <v>191</v>
      </c>
    </row>
    <row r="26" spans="1:16" ht="17.25" customHeight="1">
      <c r="A26" s="245"/>
      <c r="C26" s="285"/>
      <c r="D26" s="285"/>
      <c r="E26" s="285"/>
      <c r="F26" s="285"/>
      <c r="G26" s="285"/>
      <c r="H26" s="285"/>
      <c r="I26" s="285"/>
      <c r="J26" s="285"/>
      <c r="L26" s="285"/>
      <c r="M26" s="244" t="s">
        <v>192</v>
      </c>
    </row>
    <row r="27" spans="1:16" ht="17.25" customHeight="1">
      <c r="A27" s="219"/>
      <c r="B27" s="248"/>
      <c r="C27" s="247"/>
      <c r="D27" s="247"/>
      <c r="E27" s="247"/>
      <c r="F27" s="247"/>
      <c r="G27" s="247"/>
      <c r="H27" s="247"/>
      <c r="I27" s="247"/>
      <c r="J27" s="247"/>
      <c r="K27" s="248"/>
      <c r="L27" s="247"/>
      <c r="M27" s="231" t="s">
        <v>193</v>
      </c>
    </row>
    <row r="28" spans="1:16" ht="17.25" customHeight="1">
      <c r="A28" s="239">
        <v>7</v>
      </c>
      <c r="B28" s="240" t="s">
        <v>194</v>
      </c>
      <c r="C28" s="241">
        <v>121226</v>
      </c>
      <c r="D28" s="241">
        <v>-1120</v>
      </c>
      <c r="E28" s="284">
        <f>C28+D28</f>
        <v>120106</v>
      </c>
      <c r="F28" s="285"/>
      <c r="G28" s="285"/>
      <c r="H28" s="285"/>
      <c r="I28" s="286">
        <v>-1120</v>
      </c>
      <c r="J28" s="243">
        <v>10</v>
      </c>
      <c r="K28" s="240" t="s">
        <v>195</v>
      </c>
      <c r="L28" s="241">
        <v>-1120</v>
      </c>
      <c r="M28" s="244" t="s">
        <v>196</v>
      </c>
    </row>
    <row r="29" spans="1:16" ht="17.25" customHeight="1">
      <c r="A29" s="219"/>
      <c r="B29" s="248"/>
      <c r="C29" s="247"/>
      <c r="D29" s="247"/>
      <c r="E29" s="247"/>
      <c r="F29" s="247"/>
      <c r="G29" s="247"/>
      <c r="H29" s="247"/>
      <c r="I29" s="247"/>
      <c r="J29" s="247"/>
      <c r="K29" s="248"/>
      <c r="L29" s="247"/>
      <c r="M29" s="231" t="s">
        <v>197</v>
      </c>
    </row>
    <row r="30" spans="1:16" ht="17.25" customHeight="1">
      <c r="A30" s="232" t="s">
        <v>114</v>
      </c>
      <c r="B30" s="233"/>
      <c r="C30" s="234">
        <v>1733714</v>
      </c>
      <c r="D30" s="234">
        <v>13335</v>
      </c>
      <c r="E30" s="279">
        <f>C30+D30</f>
        <v>1747049</v>
      </c>
      <c r="F30" s="288">
        <v>11230</v>
      </c>
      <c r="G30" s="288">
        <v>0</v>
      </c>
      <c r="H30" s="288">
        <v>0</v>
      </c>
      <c r="I30" s="282">
        <v>2105</v>
      </c>
      <c r="J30" s="236"/>
      <c r="K30" s="283"/>
      <c r="L30" s="279"/>
      <c r="M30" s="238"/>
      <c r="P30" s="199"/>
    </row>
    <row r="34" spans="1:16" ht="17.25" customHeight="1">
      <c r="A34" s="46" t="s">
        <v>198</v>
      </c>
      <c r="B34" s="46"/>
      <c r="C34" s="46"/>
      <c r="D34" s="46"/>
      <c r="E34" s="46"/>
      <c r="F34" s="46"/>
      <c r="G34" s="46"/>
      <c r="H34" s="46"/>
      <c r="I34" s="46"/>
      <c r="J34" s="46"/>
      <c r="K34" s="46"/>
      <c r="L34" s="46"/>
      <c r="M34" s="46"/>
      <c r="P34" s="199"/>
    </row>
    <row r="35" spans="1:16" ht="17.25" customHeight="1">
      <c r="A35" s="46" t="s">
        <v>199</v>
      </c>
      <c r="B35" s="46"/>
      <c r="C35" s="46"/>
      <c r="D35" s="46"/>
      <c r="E35" s="46"/>
      <c r="F35" s="46"/>
      <c r="G35" s="46"/>
      <c r="H35" s="46"/>
      <c r="I35" s="46"/>
      <c r="J35" s="46"/>
      <c r="K35" s="46"/>
      <c r="L35" s="46"/>
      <c r="M35" s="46"/>
      <c r="P35" s="199"/>
    </row>
    <row r="36" spans="1:16" ht="17.25" customHeight="1">
      <c r="A36" s="199" t="s">
        <v>200</v>
      </c>
      <c r="F36" s="199" t="s">
        <v>201</v>
      </c>
      <c r="M36" s="203" t="s">
        <v>161</v>
      </c>
    </row>
    <row r="37" spans="1:16" ht="17.25" customHeight="1">
      <c r="A37" s="254"/>
      <c r="B37" s="255"/>
      <c r="C37" s="256"/>
      <c r="D37" s="257"/>
      <c r="E37" s="256"/>
      <c r="F37" s="258" t="s">
        <v>162</v>
      </c>
      <c r="G37" s="49"/>
      <c r="H37" s="49"/>
      <c r="I37" s="142"/>
      <c r="J37" s="207" t="s">
        <v>103</v>
      </c>
      <c r="K37" s="207"/>
      <c r="L37" s="209"/>
      <c r="M37" s="210"/>
      <c r="P37" s="199"/>
    </row>
    <row r="38" spans="1:16" ht="17.25" customHeight="1">
      <c r="A38" s="211" t="s">
        <v>104</v>
      </c>
      <c r="B38" s="259"/>
      <c r="C38" s="260" t="s">
        <v>105</v>
      </c>
      <c r="D38" s="261" t="s">
        <v>106</v>
      </c>
      <c r="E38" s="260" t="s">
        <v>107</v>
      </c>
      <c r="F38" s="262" t="s">
        <v>163</v>
      </c>
      <c r="G38" s="262"/>
      <c r="H38" s="262"/>
      <c r="I38" s="263" t="s">
        <v>164</v>
      </c>
      <c r="J38" s="264" t="s">
        <v>165</v>
      </c>
      <c r="K38" s="265"/>
      <c r="L38" s="266" t="s">
        <v>166</v>
      </c>
      <c r="M38" s="267" t="s">
        <v>167</v>
      </c>
      <c r="P38" s="199"/>
    </row>
    <row r="39" spans="1:16" ht="17.25" customHeight="1">
      <c r="A39" s="268"/>
      <c r="B39" s="269"/>
      <c r="C39" s="270"/>
      <c r="D39" s="271"/>
      <c r="E39" s="270"/>
      <c r="F39" s="272" t="s">
        <v>93</v>
      </c>
      <c r="G39" s="273" t="s">
        <v>94</v>
      </c>
      <c r="H39" s="272" t="s">
        <v>95</v>
      </c>
      <c r="I39" s="274" t="s">
        <v>96</v>
      </c>
      <c r="J39" s="275"/>
      <c r="K39" s="276"/>
      <c r="L39" s="277"/>
      <c r="M39" s="225"/>
      <c r="P39" s="199"/>
    </row>
    <row r="40" spans="1:16" ht="17.25" customHeight="1">
      <c r="A40" s="239">
        <v>1</v>
      </c>
      <c r="B40" s="240" t="s">
        <v>202</v>
      </c>
      <c r="C40" s="241">
        <v>170399</v>
      </c>
      <c r="D40" s="241">
        <v>53873</v>
      </c>
      <c r="E40" s="284">
        <f>C40+D40</f>
        <v>224272</v>
      </c>
      <c r="F40" s="287">
        <v>51200</v>
      </c>
      <c r="G40" s="287">
        <v>0</v>
      </c>
      <c r="H40" s="287">
        <v>0</v>
      </c>
      <c r="I40" s="286">
        <v>2673</v>
      </c>
      <c r="J40" s="230">
        <v>2</v>
      </c>
      <c r="K40" s="227" t="s">
        <v>174</v>
      </c>
      <c r="L40" s="228">
        <v>1286</v>
      </c>
      <c r="M40" s="231" t="s">
        <v>175</v>
      </c>
    </row>
    <row r="41" spans="1:16" ht="17.25" customHeight="1">
      <c r="A41" s="245"/>
      <c r="C41" s="285"/>
      <c r="D41" s="285"/>
      <c r="E41" s="285"/>
      <c r="F41" s="285"/>
      <c r="G41" s="285"/>
      <c r="H41" s="285"/>
      <c r="I41" s="285"/>
      <c r="J41" s="243">
        <v>3</v>
      </c>
      <c r="K41" s="240" t="s">
        <v>176</v>
      </c>
      <c r="L41" s="241">
        <v>547</v>
      </c>
      <c r="M41" s="244" t="s">
        <v>203</v>
      </c>
    </row>
    <row r="42" spans="1:16" ht="17.25" customHeight="1">
      <c r="A42" s="245"/>
      <c r="C42" s="285"/>
      <c r="D42" s="285"/>
      <c r="E42" s="285"/>
      <c r="F42" s="285"/>
      <c r="G42" s="285"/>
      <c r="H42" s="285"/>
      <c r="I42" s="285"/>
      <c r="J42" s="247"/>
      <c r="K42" s="248"/>
      <c r="L42" s="247"/>
      <c r="M42" s="231" t="s">
        <v>204</v>
      </c>
    </row>
    <row r="43" spans="1:16" ht="17.25" customHeight="1">
      <c r="A43" s="245"/>
      <c r="C43" s="285"/>
      <c r="D43" s="285"/>
      <c r="E43" s="285"/>
      <c r="F43" s="285"/>
      <c r="G43" s="285"/>
      <c r="H43" s="285"/>
      <c r="I43" s="285"/>
      <c r="J43" s="230">
        <v>4</v>
      </c>
      <c r="K43" s="227" t="s">
        <v>169</v>
      </c>
      <c r="L43" s="228">
        <v>840</v>
      </c>
      <c r="M43" s="231" t="s">
        <v>170</v>
      </c>
    </row>
    <row r="44" spans="1:16" ht="17.25" customHeight="1">
      <c r="A44" s="245"/>
      <c r="C44" s="285"/>
      <c r="D44" s="285"/>
      <c r="E44" s="285"/>
      <c r="F44" s="285"/>
      <c r="G44" s="285"/>
      <c r="H44" s="285"/>
      <c r="I44" s="285"/>
      <c r="J44" s="243">
        <v>11</v>
      </c>
      <c r="K44" s="240" t="s">
        <v>205</v>
      </c>
      <c r="L44" s="241">
        <v>1200</v>
      </c>
      <c r="M44" s="244" t="s">
        <v>206</v>
      </c>
    </row>
    <row r="45" spans="1:16" ht="17.25" customHeight="1">
      <c r="A45" s="245"/>
      <c r="C45" s="285"/>
      <c r="D45" s="285"/>
      <c r="E45" s="285"/>
      <c r="F45" s="285"/>
      <c r="G45" s="285"/>
      <c r="H45" s="285"/>
      <c r="I45" s="285"/>
      <c r="J45" s="247"/>
      <c r="K45" s="248"/>
      <c r="L45" s="247"/>
      <c r="M45" s="231" t="s">
        <v>207</v>
      </c>
    </row>
    <row r="46" spans="1:16" ht="17.25" customHeight="1">
      <c r="A46" s="219"/>
      <c r="B46" s="248"/>
      <c r="C46" s="247"/>
      <c r="D46" s="247"/>
      <c r="E46" s="247"/>
      <c r="F46" s="247"/>
      <c r="G46" s="247"/>
      <c r="H46" s="247"/>
      <c r="I46" s="247"/>
      <c r="J46" s="230">
        <v>19</v>
      </c>
      <c r="K46" s="227" t="s">
        <v>208</v>
      </c>
      <c r="L46" s="228">
        <v>50000</v>
      </c>
      <c r="M46" s="231" t="s">
        <v>209</v>
      </c>
    </row>
    <row r="47" spans="1:16" ht="17.25" customHeight="1">
      <c r="A47" s="232" t="s">
        <v>114</v>
      </c>
      <c r="B47" s="233"/>
      <c r="C47" s="234">
        <v>229687</v>
      </c>
      <c r="D47" s="234">
        <v>53873</v>
      </c>
      <c r="E47" s="279">
        <f>C47+D47</f>
        <v>283560</v>
      </c>
      <c r="F47" s="288">
        <v>51200</v>
      </c>
      <c r="G47" s="288">
        <v>0</v>
      </c>
      <c r="H47" s="288">
        <v>0</v>
      </c>
      <c r="I47" s="282">
        <v>2673</v>
      </c>
      <c r="J47" s="236"/>
      <c r="K47" s="283"/>
      <c r="L47" s="279"/>
      <c r="M47" s="238"/>
      <c r="P47" s="199"/>
    </row>
    <row r="49" spans="1:16" ht="17.25" customHeight="1">
      <c r="A49" s="199" t="s">
        <v>171</v>
      </c>
      <c r="B49" s="201"/>
      <c r="C49" s="200"/>
      <c r="D49" s="200"/>
      <c r="E49" s="200"/>
      <c r="F49" s="200" t="s">
        <v>210</v>
      </c>
      <c r="G49" s="200"/>
      <c r="H49" s="200"/>
      <c r="I49" s="200"/>
      <c r="K49" s="200"/>
      <c r="L49" s="200"/>
      <c r="M49" s="203" t="s">
        <v>161</v>
      </c>
      <c r="P49" s="199"/>
    </row>
    <row r="50" spans="1:16" ht="17.25" customHeight="1">
      <c r="A50" s="254"/>
      <c r="B50" s="255"/>
      <c r="C50" s="256"/>
      <c r="D50" s="257"/>
      <c r="E50" s="256"/>
      <c r="F50" s="258" t="s">
        <v>162</v>
      </c>
      <c r="G50" s="49"/>
      <c r="H50" s="49"/>
      <c r="I50" s="142"/>
      <c r="J50" s="207" t="s">
        <v>103</v>
      </c>
      <c r="K50" s="207"/>
      <c r="L50" s="209"/>
      <c r="M50" s="210"/>
      <c r="P50" s="199"/>
    </row>
    <row r="51" spans="1:16" ht="17.25" customHeight="1">
      <c r="A51" s="211" t="s">
        <v>104</v>
      </c>
      <c r="B51" s="259"/>
      <c r="C51" s="260" t="s">
        <v>105</v>
      </c>
      <c r="D51" s="261" t="s">
        <v>106</v>
      </c>
      <c r="E51" s="260" t="s">
        <v>107</v>
      </c>
      <c r="F51" s="262" t="s">
        <v>163</v>
      </c>
      <c r="G51" s="262"/>
      <c r="H51" s="262"/>
      <c r="I51" s="263" t="s">
        <v>164</v>
      </c>
      <c r="J51" s="264" t="s">
        <v>165</v>
      </c>
      <c r="K51" s="265"/>
      <c r="L51" s="266" t="s">
        <v>166</v>
      </c>
      <c r="M51" s="267" t="s">
        <v>167</v>
      </c>
      <c r="P51" s="199"/>
    </row>
    <row r="52" spans="1:16" ht="17.25" customHeight="1">
      <c r="A52" s="268"/>
      <c r="B52" s="269"/>
      <c r="C52" s="270"/>
      <c r="D52" s="271"/>
      <c r="E52" s="270"/>
      <c r="F52" s="272" t="s">
        <v>93</v>
      </c>
      <c r="G52" s="273" t="s">
        <v>94</v>
      </c>
      <c r="H52" s="272" t="s">
        <v>95</v>
      </c>
      <c r="I52" s="274" t="s">
        <v>96</v>
      </c>
      <c r="J52" s="275"/>
      <c r="K52" s="276"/>
      <c r="L52" s="277"/>
      <c r="M52" s="225"/>
      <c r="P52" s="199"/>
    </row>
    <row r="53" spans="1:16" ht="17.25" customHeight="1">
      <c r="A53" s="239">
        <v>1</v>
      </c>
      <c r="B53" s="240" t="s">
        <v>211</v>
      </c>
      <c r="C53" s="241">
        <v>93972</v>
      </c>
      <c r="D53" s="241">
        <v>100</v>
      </c>
      <c r="E53" s="284">
        <f>C53+D53</f>
        <v>94072</v>
      </c>
      <c r="F53" s="285"/>
      <c r="G53" s="285"/>
      <c r="H53" s="285"/>
      <c r="I53" s="286">
        <v>100</v>
      </c>
      <c r="J53" s="243">
        <v>4</v>
      </c>
      <c r="K53" s="240" t="s">
        <v>169</v>
      </c>
      <c r="L53" s="241">
        <v>100</v>
      </c>
      <c r="M53" s="244" t="s">
        <v>170</v>
      </c>
    </row>
    <row r="54" spans="1:16" ht="17.25" customHeight="1">
      <c r="A54" s="219"/>
      <c r="B54" s="227" t="s">
        <v>212</v>
      </c>
      <c r="C54" s="247"/>
      <c r="D54" s="247"/>
      <c r="E54" s="247"/>
      <c r="F54" s="247"/>
      <c r="G54" s="247"/>
      <c r="H54" s="247"/>
      <c r="I54" s="247"/>
      <c r="J54" s="247"/>
      <c r="K54" s="248"/>
      <c r="L54" s="247"/>
      <c r="M54" s="225"/>
    </row>
    <row r="55" spans="1:16" ht="17.25" customHeight="1">
      <c r="A55" s="232" t="s">
        <v>114</v>
      </c>
      <c r="B55" s="233"/>
      <c r="C55" s="234">
        <v>93972</v>
      </c>
      <c r="D55" s="234">
        <v>100</v>
      </c>
      <c r="E55" s="279">
        <f>C55+D55</f>
        <v>94072</v>
      </c>
      <c r="F55" s="288"/>
      <c r="G55" s="288"/>
      <c r="H55" s="288"/>
      <c r="I55" s="282">
        <v>100</v>
      </c>
      <c r="J55" s="236"/>
      <c r="K55" s="283"/>
      <c r="L55" s="279"/>
      <c r="M55" s="238"/>
      <c r="P55" s="199"/>
    </row>
    <row r="57" spans="1:16" ht="17.25" customHeight="1">
      <c r="A57" s="199" t="s">
        <v>213</v>
      </c>
      <c r="B57" s="201"/>
      <c r="C57" s="200"/>
      <c r="D57" s="200"/>
      <c r="E57" s="200"/>
      <c r="F57" s="200" t="s">
        <v>214</v>
      </c>
      <c r="G57" s="200"/>
      <c r="H57" s="200"/>
      <c r="I57" s="200"/>
      <c r="K57" s="200"/>
      <c r="L57" s="200"/>
      <c r="M57" s="203" t="s">
        <v>161</v>
      </c>
      <c r="P57" s="199"/>
    </row>
    <row r="58" spans="1:16" ht="17.25" customHeight="1">
      <c r="A58" s="254"/>
      <c r="B58" s="255"/>
      <c r="C58" s="256"/>
      <c r="D58" s="257"/>
      <c r="E58" s="256"/>
      <c r="F58" s="258" t="s">
        <v>162</v>
      </c>
      <c r="G58" s="49"/>
      <c r="H58" s="49"/>
      <c r="I58" s="142"/>
      <c r="J58" s="207" t="s">
        <v>103</v>
      </c>
      <c r="K58" s="207"/>
      <c r="L58" s="209"/>
      <c r="M58" s="210"/>
      <c r="P58" s="199"/>
    </row>
    <row r="59" spans="1:16" ht="17.25" customHeight="1">
      <c r="A59" s="211" t="s">
        <v>104</v>
      </c>
      <c r="B59" s="259"/>
      <c r="C59" s="260" t="s">
        <v>105</v>
      </c>
      <c r="D59" s="261" t="s">
        <v>106</v>
      </c>
      <c r="E59" s="260" t="s">
        <v>107</v>
      </c>
      <c r="F59" s="262" t="s">
        <v>163</v>
      </c>
      <c r="G59" s="262"/>
      <c r="H59" s="262"/>
      <c r="I59" s="263" t="s">
        <v>164</v>
      </c>
      <c r="J59" s="264" t="s">
        <v>165</v>
      </c>
      <c r="K59" s="265"/>
      <c r="L59" s="266" t="s">
        <v>166</v>
      </c>
      <c r="M59" s="267" t="s">
        <v>167</v>
      </c>
      <c r="P59" s="199"/>
    </row>
    <row r="60" spans="1:16" ht="17.25" customHeight="1">
      <c r="A60" s="268"/>
      <c r="B60" s="269"/>
      <c r="C60" s="270"/>
      <c r="D60" s="271"/>
      <c r="E60" s="270"/>
      <c r="F60" s="272" t="s">
        <v>93</v>
      </c>
      <c r="G60" s="273" t="s">
        <v>94</v>
      </c>
      <c r="H60" s="272" t="s">
        <v>95</v>
      </c>
      <c r="I60" s="274" t="s">
        <v>96</v>
      </c>
      <c r="J60" s="275"/>
      <c r="K60" s="276"/>
      <c r="L60" s="277"/>
      <c r="M60" s="225"/>
      <c r="P60" s="199"/>
    </row>
    <row r="61" spans="1:16" ht="17.25" customHeight="1">
      <c r="A61" s="239">
        <v>1</v>
      </c>
      <c r="B61" s="240" t="s">
        <v>215</v>
      </c>
      <c r="C61" s="241">
        <v>1282734</v>
      </c>
      <c r="D61" s="241">
        <v>13388</v>
      </c>
      <c r="E61" s="284">
        <f>C61+D61</f>
        <v>1296122</v>
      </c>
      <c r="F61" s="287">
        <v>736</v>
      </c>
      <c r="G61" s="287">
        <v>0</v>
      </c>
      <c r="H61" s="287">
        <v>7452</v>
      </c>
      <c r="I61" s="286">
        <v>5200</v>
      </c>
      <c r="J61" s="230">
        <v>2</v>
      </c>
      <c r="K61" s="227" t="s">
        <v>174</v>
      </c>
      <c r="L61" s="228">
        <v>2573</v>
      </c>
      <c r="M61" s="231" t="s">
        <v>175</v>
      </c>
    </row>
    <row r="62" spans="1:16" ht="17.25" customHeight="1">
      <c r="A62" s="245"/>
      <c r="B62" s="240" t="s">
        <v>216</v>
      </c>
      <c r="C62" s="285"/>
      <c r="D62" s="285"/>
      <c r="E62" s="285"/>
      <c r="F62" s="285"/>
      <c r="G62" s="285"/>
      <c r="H62" s="285"/>
      <c r="I62" s="285"/>
      <c r="J62" s="243">
        <v>3</v>
      </c>
      <c r="K62" s="240" t="s">
        <v>176</v>
      </c>
      <c r="L62" s="241">
        <v>906</v>
      </c>
      <c r="M62" s="244" t="s">
        <v>217</v>
      </c>
    </row>
    <row r="63" spans="1:16" ht="17.25" customHeight="1">
      <c r="A63" s="245"/>
      <c r="C63" s="285"/>
      <c r="D63" s="285"/>
      <c r="E63" s="285"/>
      <c r="F63" s="285"/>
      <c r="G63" s="285"/>
      <c r="H63" s="285"/>
      <c r="I63" s="285"/>
      <c r="J63" s="285"/>
      <c r="L63" s="285"/>
      <c r="M63" s="244" t="s">
        <v>218</v>
      </c>
    </row>
    <row r="64" spans="1:16" ht="17.25" customHeight="1">
      <c r="A64" s="245"/>
      <c r="C64" s="285"/>
      <c r="D64" s="285"/>
      <c r="E64" s="285"/>
      <c r="F64" s="285"/>
      <c r="G64" s="285"/>
      <c r="H64" s="285"/>
      <c r="I64" s="285"/>
      <c r="J64" s="247"/>
      <c r="K64" s="248"/>
      <c r="L64" s="247"/>
      <c r="M64" s="231" t="s">
        <v>219</v>
      </c>
    </row>
    <row r="65" spans="1:13" ht="17.25" customHeight="1">
      <c r="A65" s="245"/>
      <c r="C65" s="285"/>
      <c r="D65" s="285"/>
      <c r="E65" s="285"/>
      <c r="F65" s="285"/>
      <c r="G65" s="285"/>
      <c r="H65" s="285"/>
      <c r="I65" s="285"/>
      <c r="J65" s="230">
        <v>4</v>
      </c>
      <c r="K65" s="227" t="s">
        <v>169</v>
      </c>
      <c r="L65" s="228">
        <v>1402</v>
      </c>
      <c r="M65" s="231" t="s">
        <v>170</v>
      </c>
    </row>
    <row r="66" spans="1:13" ht="17.25" customHeight="1">
      <c r="A66" s="289"/>
      <c r="B66" s="283"/>
      <c r="C66" s="236"/>
      <c r="D66" s="236"/>
      <c r="E66" s="236"/>
      <c r="F66" s="236"/>
      <c r="G66" s="236"/>
      <c r="H66" s="236"/>
      <c r="I66" s="236"/>
      <c r="J66" s="290">
        <v>7</v>
      </c>
      <c r="K66" s="291" t="s">
        <v>220</v>
      </c>
      <c r="L66" s="234">
        <v>90</v>
      </c>
      <c r="M66" s="292" t="s">
        <v>221</v>
      </c>
    </row>
    <row r="70" spans="1:13" ht="17.25" customHeight="1">
      <c r="A70" s="283"/>
      <c r="B70" s="283"/>
      <c r="C70" s="283"/>
      <c r="D70" s="283"/>
      <c r="E70" s="283"/>
      <c r="F70" s="283"/>
      <c r="G70" s="283"/>
      <c r="H70" s="283"/>
      <c r="I70" s="283"/>
      <c r="J70" s="283"/>
      <c r="K70" s="283"/>
      <c r="L70" s="283"/>
      <c r="M70" s="283"/>
    </row>
    <row r="71" spans="1:13" ht="17.25" customHeight="1">
      <c r="A71" s="245"/>
      <c r="C71" s="285"/>
      <c r="D71" s="285"/>
      <c r="E71" s="285"/>
      <c r="F71" s="285"/>
      <c r="G71" s="285"/>
      <c r="H71" s="285"/>
      <c r="I71" s="285"/>
      <c r="J71" s="247"/>
      <c r="K71" s="248"/>
      <c r="L71" s="247"/>
      <c r="M71" s="231" t="s">
        <v>222</v>
      </c>
    </row>
    <row r="72" spans="1:13" ht="17.25" customHeight="1">
      <c r="A72" s="245"/>
      <c r="C72" s="285"/>
      <c r="D72" s="285"/>
      <c r="E72" s="285"/>
      <c r="F72" s="285"/>
      <c r="G72" s="285"/>
      <c r="H72" s="285"/>
      <c r="I72" s="285"/>
      <c r="J72" s="243">
        <v>10</v>
      </c>
      <c r="K72" s="240" t="s">
        <v>195</v>
      </c>
      <c r="L72" s="241">
        <v>340</v>
      </c>
      <c r="M72" s="244" t="s">
        <v>223</v>
      </c>
    </row>
    <row r="73" spans="1:13" ht="17.25" customHeight="1">
      <c r="A73" s="245"/>
      <c r="C73" s="285"/>
      <c r="D73" s="285"/>
      <c r="E73" s="285"/>
      <c r="F73" s="285"/>
      <c r="G73" s="285"/>
      <c r="H73" s="285"/>
      <c r="I73" s="285"/>
      <c r="J73" s="285"/>
      <c r="L73" s="285"/>
      <c r="M73" s="244" t="s">
        <v>224</v>
      </c>
    </row>
    <row r="74" spans="1:13" ht="17.25" customHeight="1">
      <c r="A74" s="245"/>
      <c r="C74" s="285"/>
      <c r="D74" s="285"/>
      <c r="E74" s="285"/>
      <c r="F74" s="285"/>
      <c r="G74" s="285"/>
      <c r="H74" s="285"/>
      <c r="I74" s="285"/>
      <c r="J74" s="247"/>
      <c r="K74" s="248"/>
      <c r="L74" s="247"/>
      <c r="M74" s="231" t="s">
        <v>225</v>
      </c>
    </row>
    <row r="75" spans="1:13" ht="17.25" customHeight="1">
      <c r="A75" s="245"/>
      <c r="C75" s="285"/>
      <c r="D75" s="285"/>
      <c r="E75" s="285"/>
      <c r="F75" s="285"/>
      <c r="G75" s="285"/>
      <c r="H75" s="285"/>
      <c r="I75" s="285"/>
      <c r="J75" s="230">
        <v>11</v>
      </c>
      <c r="K75" s="227" t="s">
        <v>205</v>
      </c>
      <c r="L75" s="228">
        <v>1378</v>
      </c>
      <c r="M75" s="231" t="s">
        <v>226</v>
      </c>
    </row>
    <row r="76" spans="1:13" ht="17.25" customHeight="1">
      <c r="A76" s="245"/>
      <c r="C76" s="285"/>
      <c r="D76" s="285"/>
      <c r="E76" s="285"/>
      <c r="F76" s="285"/>
      <c r="G76" s="285"/>
      <c r="H76" s="285"/>
      <c r="I76" s="285"/>
      <c r="J76" s="243">
        <v>12</v>
      </c>
      <c r="K76" s="240" t="s">
        <v>180</v>
      </c>
      <c r="L76" s="241">
        <v>6165</v>
      </c>
      <c r="M76" s="244" t="s">
        <v>227</v>
      </c>
    </row>
    <row r="77" spans="1:13" ht="17.25" customHeight="1">
      <c r="A77" s="245"/>
      <c r="C77" s="285"/>
      <c r="D77" s="285"/>
      <c r="E77" s="285"/>
      <c r="F77" s="285"/>
      <c r="G77" s="285"/>
      <c r="H77" s="285"/>
      <c r="I77" s="285"/>
      <c r="J77" s="285"/>
      <c r="L77" s="285"/>
      <c r="M77" s="244" t="s">
        <v>228</v>
      </c>
    </row>
    <row r="78" spans="1:13" ht="17.25" customHeight="1">
      <c r="A78" s="245"/>
      <c r="C78" s="285"/>
      <c r="D78" s="285"/>
      <c r="E78" s="285"/>
      <c r="F78" s="285"/>
      <c r="G78" s="285"/>
      <c r="H78" s="285"/>
      <c r="I78" s="285"/>
      <c r="J78" s="285"/>
      <c r="L78" s="285"/>
      <c r="M78" s="244" t="s">
        <v>229</v>
      </c>
    </row>
    <row r="79" spans="1:13" ht="17.25" customHeight="1">
      <c r="A79" s="245"/>
      <c r="C79" s="285"/>
      <c r="D79" s="285"/>
      <c r="E79" s="285"/>
      <c r="F79" s="285"/>
      <c r="G79" s="285"/>
      <c r="H79" s="285"/>
      <c r="I79" s="285"/>
      <c r="J79" s="247"/>
      <c r="K79" s="248"/>
      <c r="L79" s="247"/>
      <c r="M79" s="231" t="s">
        <v>230</v>
      </c>
    </row>
    <row r="80" spans="1:13" ht="17.25" customHeight="1">
      <c r="A80" s="245"/>
      <c r="C80" s="285"/>
      <c r="D80" s="285"/>
      <c r="E80" s="285"/>
      <c r="F80" s="285"/>
      <c r="G80" s="285"/>
      <c r="H80" s="285"/>
      <c r="I80" s="285"/>
      <c r="J80" s="243">
        <v>18</v>
      </c>
      <c r="K80" s="240" t="s">
        <v>188</v>
      </c>
      <c r="L80" s="241">
        <v>534</v>
      </c>
      <c r="M80" s="244" t="s">
        <v>231</v>
      </c>
    </row>
    <row r="81" spans="1:13" ht="17.25" customHeight="1">
      <c r="A81" s="219"/>
      <c r="B81" s="248"/>
      <c r="C81" s="247"/>
      <c r="D81" s="247"/>
      <c r="E81" s="247"/>
      <c r="F81" s="247"/>
      <c r="G81" s="247"/>
      <c r="H81" s="247"/>
      <c r="I81" s="247"/>
      <c r="J81" s="247"/>
      <c r="K81" s="227" t="s">
        <v>190</v>
      </c>
      <c r="L81" s="247"/>
      <c r="M81" s="225"/>
    </row>
    <row r="82" spans="1:13" ht="17.25" customHeight="1">
      <c r="A82" s="239">
        <v>2</v>
      </c>
      <c r="B82" s="240" t="s">
        <v>232</v>
      </c>
      <c r="C82" s="241">
        <v>518500</v>
      </c>
      <c r="D82" s="241">
        <v>2307</v>
      </c>
      <c r="E82" s="284">
        <f>C82+D82</f>
        <v>520807</v>
      </c>
      <c r="F82" s="287">
        <v>0</v>
      </c>
      <c r="G82" s="287">
        <v>0</v>
      </c>
      <c r="H82" s="287">
        <v>603</v>
      </c>
      <c r="I82" s="286">
        <v>1704</v>
      </c>
      <c r="J82" s="230">
        <v>4</v>
      </c>
      <c r="K82" s="227" t="s">
        <v>169</v>
      </c>
      <c r="L82" s="228">
        <v>114</v>
      </c>
      <c r="M82" s="231" t="s">
        <v>170</v>
      </c>
    </row>
    <row r="83" spans="1:13" ht="17.25" customHeight="1">
      <c r="A83" s="245"/>
      <c r="C83" s="285"/>
      <c r="D83" s="285"/>
      <c r="E83" s="285"/>
      <c r="F83" s="285"/>
      <c r="G83" s="285"/>
      <c r="H83" s="285"/>
      <c r="I83" s="285"/>
      <c r="J83" s="243">
        <v>18</v>
      </c>
      <c r="K83" s="240" t="s">
        <v>188</v>
      </c>
      <c r="L83" s="241">
        <v>1499</v>
      </c>
      <c r="M83" s="244" t="s">
        <v>233</v>
      </c>
    </row>
    <row r="84" spans="1:13" ht="17.25" customHeight="1">
      <c r="A84" s="245"/>
      <c r="C84" s="285"/>
      <c r="D84" s="285"/>
      <c r="E84" s="285"/>
      <c r="F84" s="285"/>
      <c r="G84" s="285"/>
      <c r="H84" s="285"/>
      <c r="I84" s="285"/>
      <c r="J84" s="247"/>
      <c r="K84" s="227" t="s">
        <v>190</v>
      </c>
      <c r="L84" s="247"/>
      <c r="M84" s="231" t="s">
        <v>234</v>
      </c>
    </row>
    <row r="85" spans="1:13" ht="17.25" customHeight="1">
      <c r="A85" s="245"/>
      <c r="C85" s="285"/>
      <c r="D85" s="285"/>
      <c r="E85" s="285"/>
      <c r="F85" s="285"/>
      <c r="G85" s="285"/>
      <c r="H85" s="285"/>
      <c r="I85" s="285"/>
      <c r="J85" s="243">
        <v>22</v>
      </c>
      <c r="K85" s="240" t="s">
        <v>235</v>
      </c>
      <c r="L85" s="241">
        <v>694</v>
      </c>
      <c r="M85" s="244" t="s">
        <v>236</v>
      </c>
    </row>
    <row r="86" spans="1:13" ht="17.25" customHeight="1">
      <c r="A86" s="245"/>
      <c r="C86" s="285"/>
      <c r="D86" s="285"/>
      <c r="E86" s="285"/>
      <c r="F86" s="285"/>
      <c r="G86" s="285"/>
      <c r="H86" s="285"/>
      <c r="I86" s="285"/>
      <c r="J86" s="285"/>
      <c r="K86" s="240" t="s">
        <v>237</v>
      </c>
      <c r="L86" s="285"/>
      <c r="M86" s="244" t="s">
        <v>238</v>
      </c>
    </row>
    <row r="87" spans="1:13" ht="17.25" customHeight="1">
      <c r="A87" s="245"/>
      <c r="C87" s="285"/>
      <c r="D87" s="285"/>
      <c r="E87" s="285"/>
      <c r="F87" s="285"/>
      <c r="G87" s="285"/>
      <c r="H87" s="285"/>
      <c r="I87" s="285"/>
      <c r="J87" s="285"/>
      <c r="L87" s="285"/>
      <c r="M87" s="244" t="s">
        <v>239</v>
      </c>
    </row>
    <row r="88" spans="1:13" ht="17.25" customHeight="1">
      <c r="A88" s="219"/>
      <c r="B88" s="248"/>
      <c r="C88" s="247"/>
      <c r="D88" s="247"/>
      <c r="E88" s="247"/>
      <c r="F88" s="247"/>
      <c r="G88" s="247"/>
      <c r="H88" s="247"/>
      <c r="I88" s="247"/>
      <c r="J88" s="247"/>
      <c r="K88" s="248"/>
      <c r="L88" s="247"/>
      <c r="M88" s="231" t="s">
        <v>240</v>
      </c>
    </row>
    <row r="89" spans="1:13" ht="17.25" customHeight="1">
      <c r="A89" s="239">
        <v>4</v>
      </c>
      <c r="B89" s="240" t="s">
        <v>241</v>
      </c>
      <c r="C89" s="241">
        <v>67161</v>
      </c>
      <c r="D89" s="241">
        <v>41084</v>
      </c>
      <c r="E89" s="284">
        <f>C89+D89</f>
        <v>108245</v>
      </c>
      <c r="F89" s="287">
        <v>0</v>
      </c>
      <c r="G89" s="287">
        <v>0</v>
      </c>
      <c r="H89" s="287">
        <v>60</v>
      </c>
      <c r="I89" s="286">
        <v>41024</v>
      </c>
      <c r="J89" s="243">
        <v>10</v>
      </c>
      <c r="K89" s="240" t="s">
        <v>195</v>
      </c>
      <c r="L89" s="241">
        <v>1395</v>
      </c>
      <c r="M89" s="244" t="s">
        <v>242</v>
      </c>
    </row>
    <row r="90" spans="1:13" ht="17.25" customHeight="1">
      <c r="A90" s="245"/>
      <c r="B90" s="240" t="s">
        <v>243</v>
      </c>
      <c r="C90" s="285"/>
      <c r="D90" s="285"/>
      <c r="E90" s="285"/>
      <c r="F90" s="285"/>
      <c r="G90" s="285"/>
      <c r="H90" s="285"/>
      <c r="I90" s="285"/>
      <c r="J90" s="285"/>
      <c r="L90" s="285"/>
      <c r="M90" s="244" t="s">
        <v>244</v>
      </c>
    </row>
    <row r="91" spans="1:13" ht="17.25" customHeight="1">
      <c r="A91" s="245"/>
      <c r="C91" s="285"/>
      <c r="D91" s="285"/>
      <c r="E91" s="285"/>
      <c r="F91" s="285"/>
      <c r="G91" s="285"/>
      <c r="H91" s="285"/>
      <c r="I91" s="285"/>
      <c r="J91" s="285"/>
      <c r="L91" s="285"/>
      <c r="M91" s="244" t="s">
        <v>245</v>
      </c>
    </row>
    <row r="92" spans="1:13" ht="17.25" customHeight="1">
      <c r="A92" s="245"/>
      <c r="C92" s="285"/>
      <c r="D92" s="285"/>
      <c r="E92" s="285"/>
      <c r="F92" s="285"/>
      <c r="G92" s="285"/>
      <c r="H92" s="285"/>
      <c r="I92" s="285"/>
      <c r="J92" s="247"/>
      <c r="K92" s="248"/>
      <c r="L92" s="247"/>
      <c r="M92" s="231" t="s">
        <v>246</v>
      </c>
    </row>
    <row r="93" spans="1:13" ht="17.25" customHeight="1">
      <c r="A93" s="245"/>
      <c r="C93" s="285"/>
      <c r="D93" s="285"/>
      <c r="E93" s="285"/>
      <c r="F93" s="285"/>
      <c r="G93" s="285"/>
      <c r="H93" s="285"/>
      <c r="I93" s="285"/>
      <c r="J93" s="230">
        <v>11</v>
      </c>
      <c r="K93" s="227" t="s">
        <v>205</v>
      </c>
      <c r="L93" s="228">
        <v>18</v>
      </c>
      <c r="M93" s="231" t="s">
        <v>226</v>
      </c>
    </row>
    <row r="94" spans="1:13" ht="17.25" customHeight="1">
      <c r="A94" s="245"/>
      <c r="C94" s="285"/>
      <c r="D94" s="285"/>
      <c r="E94" s="285"/>
      <c r="F94" s="285"/>
      <c r="G94" s="285"/>
      <c r="H94" s="285"/>
      <c r="I94" s="285"/>
      <c r="J94" s="243">
        <v>12</v>
      </c>
      <c r="K94" s="240" t="s">
        <v>180</v>
      </c>
      <c r="L94" s="241">
        <v>-1484</v>
      </c>
      <c r="M94" s="244" t="s">
        <v>247</v>
      </c>
    </row>
    <row r="95" spans="1:13" ht="17.25" customHeight="1">
      <c r="A95" s="245"/>
      <c r="C95" s="285"/>
      <c r="D95" s="285"/>
      <c r="E95" s="285"/>
      <c r="F95" s="285"/>
      <c r="G95" s="285"/>
      <c r="H95" s="285"/>
      <c r="I95" s="285"/>
      <c r="J95" s="285"/>
      <c r="L95" s="285"/>
      <c r="M95" s="244" t="s">
        <v>248</v>
      </c>
    </row>
    <row r="96" spans="1:13" ht="17.25" customHeight="1">
      <c r="A96" s="245"/>
      <c r="C96" s="285"/>
      <c r="D96" s="285"/>
      <c r="E96" s="285"/>
      <c r="F96" s="285"/>
      <c r="G96" s="285"/>
      <c r="H96" s="285"/>
      <c r="I96" s="285"/>
      <c r="J96" s="285"/>
      <c r="L96" s="285"/>
      <c r="M96" s="244" t="s">
        <v>249</v>
      </c>
    </row>
    <row r="97" spans="1:16" ht="17.25" customHeight="1">
      <c r="A97" s="245"/>
      <c r="C97" s="285"/>
      <c r="D97" s="285"/>
      <c r="E97" s="285"/>
      <c r="F97" s="285"/>
      <c r="G97" s="285"/>
      <c r="H97" s="285"/>
      <c r="I97" s="285"/>
      <c r="J97" s="285"/>
      <c r="L97" s="285"/>
      <c r="M97" s="244" t="s">
        <v>250</v>
      </c>
    </row>
    <row r="98" spans="1:16" ht="17.25" customHeight="1">
      <c r="A98" s="245"/>
      <c r="C98" s="285"/>
      <c r="D98" s="285"/>
      <c r="E98" s="285"/>
      <c r="F98" s="285"/>
      <c r="G98" s="285"/>
      <c r="H98" s="285"/>
      <c r="I98" s="285"/>
      <c r="J98" s="285"/>
      <c r="L98" s="285"/>
      <c r="M98" s="244" t="s">
        <v>251</v>
      </c>
    </row>
    <row r="99" spans="1:16" ht="17.25" customHeight="1">
      <c r="A99" s="289"/>
      <c r="B99" s="283"/>
      <c r="C99" s="236"/>
      <c r="D99" s="236"/>
      <c r="E99" s="236"/>
      <c r="F99" s="236"/>
      <c r="G99" s="236"/>
      <c r="H99" s="236"/>
      <c r="I99" s="236"/>
      <c r="J99" s="236"/>
      <c r="K99" s="283"/>
      <c r="L99" s="236"/>
      <c r="M99" s="292" t="s">
        <v>252</v>
      </c>
    </row>
    <row r="102" spans="1:16" ht="17.25" customHeight="1">
      <c r="A102" s="46" t="s">
        <v>253</v>
      </c>
      <c r="B102" s="46"/>
      <c r="C102" s="46"/>
      <c r="D102" s="46"/>
      <c r="E102" s="46"/>
      <c r="F102" s="46"/>
      <c r="G102" s="46"/>
      <c r="H102" s="46"/>
      <c r="I102" s="46"/>
      <c r="J102" s="46"/>
      <c r="K102" s="46"/>
      <c r="L102" s="46"/>
      <c r="M102" s="46"/>
      <c r="P102" s="199"/>
    </row>
    <row r="103" spans="1:16" ht="17.25" customHeight="1">
      <c r="A103" s="46" t="s">
        <v>254</v>
      </c>
      <c r="B103" s="46"/>
      <c r="C103" s="46"/>
      <c r="D103" s="46"/>
      <c r="E103" s="46"/>
      <c r="F103" s="46"/>
      <c r="G103" s="46"/>
      <c r="H103" s="46"/>
      <c r="I103" s="46"/>
      <c r="J103" s="46"/>
      <c r="K103" s="46"/>
      <c r="L103" s="46"/>
      <c r="M103" s="46"/>
      <c r="P103" s="199"/>
    </row>
    <row r="104" spans="1:16" ht="17.25" customHeight="1">
      <c r="A104" s="199" t="s">
        <v>255</v>
      </c>
      <c r="F104" s="199" t="s">
        <v>256</v>
      </c>
      <c r="M104" s="203" t="s">
        <v>161</v>
      </c>
    </row>
    <row r="105" spans="1:16" ht="17.25" customHeight="1">
      <c r="A105" s="254"/>
      <c r="B105" s="255"/>
      <c r="C105" s="256"/>
      <c r="D105" s="257"/>
      <c r="E105" s="256"/>
      <c r="F105" s="258" t="s">
        <v>162</v>
      </c>
      <c r="G105" s="49"/>
      <c r="H105" s="49"/>
      <c r="I105" s="142"/>
      <c r="J105" s="207" t="s">
        <v>103</v>
      </c>
      <c r="K105" s="207"/>
      <c r="L105" s="209"/>
      <c r="M105" s="210"/>
      <c r="P105" s="199"/>
    </row>
    <row r="106" spans="1:16" ht="17.25" customHeight="1">
      <c r="A106" s="211" t="s">
        <v>104</v>
      </c>
      <c r="B106" s="259"/>
      <c r="C106" s="260" t="s">
        <v>105</v>
      </c>
      <c r="D106" s="261" t="s">
        <v>106</v>
      </c>
      <c r="E106" s="260" t="s">
        <v>107</v>
      </c>
      <c r="F106" s="262" t="s">
        <v>163</v>
      </c>
      <c r="G106" s="262"/>
      <c r="H106" s="262"/>
      <c r="I106" s="263" t="s">
        <v>164</v>
      </c>
      <c r="J106" s="264" t="s">
        <v>165</v>
      </c>
      <c r="K106" s="265"/>
      <c r="L106" s="266" t="s">
        <v>166</v>
      </c>
      <c r="M106" s="267" t="s">
        <v>167</v>
      </c>
      <c r="P106" s="199"/>
    </row>
    <row r="107" spans="1:16" ht="17.25" customHeight="1">
      <c r="A107" s="268"/>
      <c r="B107" s="269"/>
      <c r="C107" s="270"/>
      <c r="D107" s="271"/>
      <c r="E107" s="270"/>
      <c r="F107" s="272" t="s">
        <v>93</v>
      </c>
      <c r="G107" s="273" t="s">
        <v>94</v>
      </c>
      <c r="H107" s="272" t="s">
        <v>95</v>
      </c>
      <c r="I107" s="274" t="s">
        <v>96</v>
      </c>
      <c r="J107" s="275"/>
      <c r="K107" s="276"/>
      <c r="L107" s="277"/>
      <c r="M107" s="225"/>
      <c r="P107" s="199"/>
    </row>
    <row r="108" spans="1:16" ht="17.25" customHeight="1">
      <c r="A108" s="245"/>
      <c r="C108" s="285"/>
      <c r="D108" s="285"/>
      <c r="E108" s="285"/>
      <c r="F108" s="285"/>
      <c r="G108" s="285"/>
      <c r="H108" s="285"/>
      <c r="I108" s="285"/>
      <c r="J108" s="243">
        <v>13</v>
      </c>
      <c r="K108" s="240" t="s">
        <v>183</v>
      </c>
      <c r="L108" s="241">
        <v>55</v>
      </c>
      <c r="M108" s="244" t="s">
        <v>257</v>
      </c>
    </row>
    <row r="109" spans="1:16" ht="17.25" customHeight="1">
      <c r="A109" s="245"/>
      <c r="C109" s="285"/>
      <c r="D109" s="285"/>
      <c r="E109" s="285"/>
      <c r="F109" s="285"/>
      <c r="G109" s="285"/>
      <c r="H109" s="285"/>
      <c r="I109" s="285"/>
      <c r="J109" s="247"/>
      <c r="K109" s="227" t="s">
        <v>185</v>
      </c>
      <c r="L109" s="247"/>
      <c r="M109" s="231" t="s">
        <v>258</v>
      </c>
    </row>
    <row r="110" spans="1:16" ht="17.25" customHeight="1">
      <c r="A110" s="245"/>
      <c r="C110" s="285"/>
      <c r="D110" s="285"/>
      <c r="E110" s="285"/>
      <c r="F110" s="285"/>
      <c r="G110" s="285"/>
      <c r="H110" s="285"/>
      <c r="I110" s="285"/>
      <c r="J110" s="230">
        <v>14</v>
      </c>
      <c r="K110" s="227" t="s">
        <v>259</v>
      </c>
      <c r="L110" s="228">
        <v>40000</v>
      </c>
      <c r="M110" s="231" t="s">
        <v>260</v>
      </c>
    </row>
    <row r="111" spans="1:16" ht="17.25" customHeight="1">
      <c r="A111" s="219"/>
      <c r="B111" s="248"/>
      <c r="C111" s="247"/>
      <c r="D111" s="247"/>
      <c r="E111" s="247"/>
      <c r="F111" s="247"/>
      <c r="G111" s="247"/>
      <c r="H111" s="247"/>
      <c r="I111" s="247"/>
      <c r="J111" s="230">
        <v>17</v>
      </c>
      <c r="K111" s="227" t="s">
        <v>261</v>
      </c>
      <c r="L111" s="228">
        <v>1100</v>
      </c>
      <c r="M111" s="231" t="s">
        <v>262</v>
      </c>
    </row>
    <row r="112" spans="1:16" ht="17.25" customHeight="1">
      <c r="A112" s="232" t="s">
        <v>114</v>
      </c>
      <c r="B112" s="233"/>
      <c r="C112" s="234">
        <v>2246809</v>
      </c>
      <c r="D112" s="234">
        <v>56779</v>
      </c>
      <c r="E112" s="279">
        <f>C112+D112</f>
        <v>2303588</v>
      </c>
      <c r="F112" s="288">
        <v>736</v>
      </c>
      <c r="G112" s="288">
        <v>0</v>
      </c>
      <c r="H112" s="288">
        <v>8115</v>
      </c>
      <c r="I112" s="282">
        <v>47928</v>
      </c>
      <c r="J112" s="236"/>
      <c r="K112" s="283"/>
      <c r="L112" s="279"/>
      <c r="M112" s="238"/>
      <c r="P112" s="199"/>
    </row>
    <row r="114" spans="1:16" ht="17.25" customHeight="1">
      <c r="A114" s="199" t="s">
        <v>213</v>
      </c>
      <c r="B114" s="201"/>
      <c r="C114" s="200"/>
      <c r="D114" s="200"/>
      <c r="E114" s="200"/>
      <c r="F114" s="200" t="s">
        <v>263</v>
      </c>
      <c r="G114" s="200"/>
      <c r="H114" s="200"/>
      <c r="I114" s="200"/>
      <c r="K114" s="200"/>
      <c r="L114" s="200"/>
      <c r="M114" s="203" t="s">
        <v>161</v>
      </c>
      <c r="P114" s="199"/>
    </row>
    <row r="115" spans="1:16" ht="17.25" customHeight="1">
      <c r="A115" s="254"/>
      <c r="B115" s="255"/>
      <c r="C115" s="256"/>
      <c r="D115" s="257"/>
      <c r="E115" s="256"/>
      <c r="F115" s="258" t="s">
        <v>162</v>
      </c>
      <c r="G115" s="49"/>
      <c r="H115" s="49"/>
      <c r="I115" s="142"/>
      <c r="J115" s="207" t="s">
        <v>103</v>
      </c>
      <c r="K115" s="207"/>
      <c r="L115" s="209"/>
      <c r="M115" s="210"/>
      <c r="P115" s="199"/>
    </row>
    <row r="116" spans="1:16" ht="17.25" customHeight="1">
      <c r="A116" s="211" t="s">
        <v>104</v>
      </c>
      <c r="B116" s="259"/>
      <c r="C116" s="260" t="s">
        <v>105</v>
      </c>
      <c r="D116" s="261" t="s">
        <v>106</v>
      </c>
      <c r="E116" s="260" t="s">
        <v>107</v>
      </c>
      <c r="F116" s="262" t="s">
        <v>163</v>
      </c>
      <c r="G116" s="262"/>
      <c r="H116" s="262"/>
      <c r="I116" s="263" t="s">
        <v>164</v>
      </c>
      <c r="J116" s="264" t="s">
        <v>165</v>
      </c>
      <c r="K116" s="265"/>
      <c r="L116" s="266" t="s">
        <v>166</v>
      </c>
      <c r="M116" s="267" t="s">
        <v>167</v>
      </c>
      <c r="P116" s="199"/>
    </row>
    <row r="117" spans="1:16" ht="17.25" customHeight="1">
      <c r="A117" s="268"/>
      <c r="B117" s="269"/>
      <c r="C117" s="270"/>
      <c r="D117" s="271"/>
      <c r="E117" s="270"/>
      <c r="F117" s="272" t="s">
        <v>93</v>
      </c>
      <c r="G117" s="273" t="s">
        <v>94</v>
      </c>
      <c r="H117" s="272" t="s">
        <v>95</v>
      </c>
      <c r="I117" s="274" t="s">
        <v>96</v>
      </c>
      <c r="J117" s="275"/>
      <c r="K117" s="276"/>
      <c r="L117" s="277"/>
      <c r="M117" s="225"/>
      <c r="P117" s="199"/>
    </row>
    <row r="118" spans="1:16" ht="17.25" customHeight="1">
      <c r="A118" s="239">
        <v>1</v>
      </c>
      <c r="B118" s="240" t="s">
        <v>264</v>
      </c>
      <c r="C118" s="241">
        <v>120105</v>
      </c>
      <c r="D118" s="241">
        <v>20112</v>
      </c>
      <c r="E118" s="284">
        <f>C118+D118</f>
        <v>140217</v>
      </c>
      <c r="F118" s="287">
        <v>10000</v>
      </c>
      <c r="G118" s="287">
        <v>0</v>
      </c>
      <c r="H118" s="287">
        <v>0</v>
      </c>
      <c r="I118" s="286">
        <v>10112</v>
      </c>
      <c r="J118" s="243">
        <v>7</v>
      </c>
      <c r="K118" s="240" t="s">
        <v>220</v>
      </c>
      <c r="L118" s="241">
        <v>110</v>
      </c>
      <c r="M118" s="244" t="s">
        <v>265</v>
      </c>
    </row>
    <row r="119" spans="1:16" ht="17.25" customHeight="1">
      <c r="A119" s="245"/>
      <c r="B119" s="240" t="s">
        <v>216</v>
      </c>
      <c r="C119" s="285"/>
      <c r="D119" s="285"/>
      <c r="E119" s="285"/>
      <c r="F119" s="285"/>
      <c r="G119" s="285"/>
      <c r="H119" s="285"/>
      <c r="I119" s="285"/>
      <c r="J119" s="247"/>
      <c r="K119" s="248"/>
      <c r="L119" s="247"/>
      <c r="M119" s="231" t="s">
        <v>266</v>
      </c>
    </row>
    <row r="120" spans="1:16" ht="17.25" customHeight="1">
      <c r="A120" s="245"/>
      <c r="C120" s="285"/>
      <c r="D120" s="285"/>
      <c r="E120" s="285"/>
      <c r="F120" s="285"/>
      <c r="G120" s="285"/>
      <c r="H120" s="285"/>
      <c r="I120" s="285"/>
      <c r="J120" s="230">
        <v>10</v>
      </c>
      <c r="K120" s="227" t="s">
        <v>195</v>
      </c>
      <c r="L120" s="228">
        <v>2</v>
      </c>
      <c r="M120" s="231" t="s">
        <v>267</v>
      </c>
    </row>
    <row r="121" spans="1:16" ht="17.25" customHeight="1">
      <c r="A121" s="219"/>
      <c r="B121" s="248"/>
      <c r="C121" s="247"/>
      <c r="D121" s="247"/>
      <c r="E121" s="247"/>
      <c r="F121" s="247"/>
      <c r="G121" s="247"/>
      <c r="H121" s="247"/>
      <c r="I121" s="247"/>
      <c r="J121" s="230">
        <v>12</v>
      </c>
      <c r="K121" s="227" t="s">
        <v>180</v>
      </c>
      <c r="L121" s="228">
        <v>20000</v>
      </c>
      <c r="M121" s="231" t="s">
        <v>268</v>
      </c>
    </row>
    <row r="122" spans="1:16" ht="17.25" customHeight="1">
      <c r="A122" s="239">
        <v>3</v>
      </c>
      <c r="B122" s="240" t="s">
        <v>269</v>
      </c>
      <c r="C122" s="241">
        <v>1030825</v>
      </c>
      <c r="D122" s="241">
        <v>6659</v>
      </c>
      <c r="E122" s="284">
        <f>C122+D122</f>
        <v>1037484</v>
      </c>
      <c r="F122" s="285"/>
      <c r="G122" s="285"/>
      <c r="H122" s="285"/>
      <c r="I122" s="286">
        <v>6659</v>
      </c>
      <c r="J122" s="230">
        <v>2</v>
      </c>
      <c r="K122" s="227" t="s">
        <v>174</v>
      </c>
      <c r="L122" s="228">
        <v>-2580</v>
      </c>
      <c r="M122" s="231" t="s">
        <v>175</v>
      </c>
    </row>
    <row r="123" spans="1:16" ht="17.25" customHeight="1">
      <c r="A123" s="245"/>
      <c r="C123" s="285"/>
      <c r="D123" s="285"/>
      <c r="E123" s="285"/>
      <c r="F123" s="285"/>
      <c r="G123" s="285"/>
      <c r="H123" s="285"/>
      <c r="I123" s="285"/>
      <c r="J123" s="243">
        <v>3</v>
      </c>
      <c r="K123" s="240" t="s">
        <v>176</v>
      </c>
      <c r="L123" s="241">
        <v>-2207</v>
      </c>
      <c r="M123" s="244" t="s">
        <v>270</v>
      </c>
    </row>
    <row r="124" spans="1:16" ht="17.25" customHeight="1">
      <c r="A124" s="245"/>
      <c r="C124" s="285"/>
      <c r="D124" s="285"/>
      <c r="E124" s="285"/>
      <c r="F124" s="285"/>
      <c r="G124" s="285"/>
      <c r="H124" s="285"/>
      <c r="I124" s="285"/>
      <c r="J124" s="247"/>
      <c r="K124" s="248"/>
      <c r="L124" s="247"/>
      <c r="M124" s="231" t="s">
        <v>271</v>
      </c>
    </row>
    <row r="125" spans="1:16" ht="17.25" customHeight="1">
      <c r="A125" s="245"/>
      <c r="C125" s="285"/>
      <c r="D125" s="285"/>
      <c r="E125" s="285"/>
      <c r="F125" s="285"/>
      <c r="G125" s="285"/>
      <c r="H125" s="285"/>
      <c r="I125" s="285"/>
      <c r="J125" s="230">
        <v>4</v>
      </c>
      <c r="K125" s="227" t="s">
        <v>169</v>
      </c>
      <c r="L125" s="228">
        <v>-813</v>
      </c>
      <c r="M125" s="231" t="s">
        <v>170</v>
      </c>
    </row>
    <row r="126" spans="1:16" ht="17.25" customHeight="1">
      <c r="A126" s="245"/>
      <c r="C126" s="285"/>
      <c r="D126" s="285"/>
      <c r="E126" s="285"/>
      <c r="F126" s="285"/>
      <c r="G126" s="285"/>
      <c r="H126" s="285"/>
      <c r="I126" s="285"/>
      <c r="J126" s="230">
        <v>12</v>
      </c>
      <c r="K126" s="227" t="s">
        <v>180</v>
      </c>
      <c r="L126" s="228">
        <v>336</v>
      </c>
      <c r="M126" s="231" t="s">
        <v>272</v>
      </c>
    </row>
    <row r="127" spans="1:16" ht="17.25" customHeight="1">
      <c r="A127" s="245"/>
      <c r="C127" s="285"/>
      <c r="D127" s="285"/>
      <c r="E127" s="285"/>
      <c r="F127" s="285"/>
      <c r="G127" s="285"/>
      <c r="H127" s="285"/>
      <c r="I127" s="285"/>
      <c r="J127" s="230">
        <v>14</v>
      </c>
      <c r="K127" s="227" t="s">
        <v>259</v>
      </c>
      <c r="L127" s="228">
        <v>11589</v>
      </c>
      <c r="M127" s="231" t="s">
        <v>273</v>
      </c>
    </row>
    <row r="128" spans="1:16" ht="17.25" customHeight="1">
      <c r="A128" s="245"/>
      <c r="C128" s="285"/>
      <c r="D128" s="285"/>
      <c r="E128" s="285"/>
      <c r="F128" s="285"/>
      <c r="G128" s="285"/>
      <c r="H128" s="285"/>
      <c r="I128" s="285"/>
      <c r="J128" s="243">
        <v>18</v>
      </c>
      <c r="K128" s="240" t="s">
        <v>188</v>
      </c>
      <c r="L128" s="241">
        <v>334</v>
      </c>
      <c r="M128" s="244" t="s">
        <v>274</v>
      </c>
    </row>
    <row r="129" spans="1:16" ht="17.25" customHeight="1">
      <c r="A129" s="219"/>
      <c r="B129" s="248"/>
      <c r="C129" s="247"/>
      <c r="D129" s="247"/>
      <c r="E129" s="247"/>
      <c r="F129" s="247"/>
      <c r="G129" s="247"/>
      <c r="H129" s="247"/>
      <c r="I129" s="247"/>
      <c r="J129" s="247"/>
      <c r="K129" s="227" t="s">
        <v>190</v>
      </c>
      <c r="L129" s="247"/>
      <c r="M129" s="231" t="s">
        <v>275</v>
      </c>
    </row>
    <row r="130" spans="1:16" ht="17.25" customHeight="1">
      <c r="A130" s="226">
        <v>4</v>
      </c>
      <c r="B130" s="227" t="s">
        <v>276</v>
      </c>
      <c r="C130" s="228">
        <v>88113</v>
      </c>
      <c r="D130" s="228">
        <v>426</v>
      </c>
      <c r="E130" s="270">
        <f>C130+D130</f>
        <v>88539</v>
      </c>
      <c r="F130" s="247"/>
      <c r="G130" s="247"/>
      <c r="H130" s="247"/>
      <c r="I130" s="278">
        <v>426</v>
      </c>
      <c r="J130" s="230">
        <v>14</v>
      </c>
      <c r="K130" s="227" t="s">
        <v>259</v>
      </c>
      <c r="L130" s="228">
        <v>426</v>
      </c>
      <c r="M130" s="231" t="s">
        <v>277</v>
      </c>
    </row>
    <row r="131" spans="1:16" ht="17.25" customHeight="1">
      <c r="A131" s="239">
        <v>5</v>
      </c>
      <c r="B131" s="240" t="s">
        <v>278</v>
      </c>
      <c r="C131" s="241">
        <v>44149</v>
      </c>
      <c r="D131" s="241">
        <v>5600</v>
      </c>
      <c r="E131" s="284">
        <f>C131+D131</f>
        <v>49749</v>
      </c>
      <c r="F131" s="285"/>
      <c r="G131" s="285"/>
      <c r="H131" s="285"/>
      <c r="I131" s="286">
        <v>5600</v>
      </c>
      <c r="J131" s="230">
        <v>2</v>
      </c>
      <c r="K131" s="227" t="s">
        <v>174</v>
      </c>
      <c r="L131" s="228">
        <v>2580</v>
      </c>
      <c r="M131" s="231" t="s">
        <v>175</v>
      </c>
    </row>
    <row r="132" spans="1:16" ht="17.25" customHeight="1">
      <c r="A132" s="245"/>
      <c r="B132" s="240" t="s">
        <v>279</v>
      </c>
      <c r="C132" s="285"/>
      <c r="D132" s="285"/>
      <c r="E132" s="285"/>
      <c r="F132" s="285"/>
      <c r="G132" s="285"/>
      <c r="H132" s="285"/>
      <c r="I132" s="285"/>
      <c r="J132" s="243">
        <v>3</v>
      </c>
      <c r="K132" s="240" t="s">
        <v>176</v>
      </c>
      <c r="L132" s="241">
        <v>2207</v>
      </c>
      <c r="M132" s="244" t="s">
        <v>280</v>
      </c>
    </row>
    <row r="133" spans="1:16" ht="17.25" customHeight="1">
      <c r="A133" s="245"/>
      <c r="C133" s="285"/>
      <c r="D133" s="285"/>
      <c r="E133" s="285"/>
      <c r="F133" s="285"/>
      <c r="G133" s="285"/>
      <c r="H133" s="285"/>
      <c r="I133" s="285"/>
      <c r="J133" s="247"/>
      <c r="K133" s="248"/>
      <c r="L133" s="247"/>
      <c r="M133" s="231" t="s">
        <v>281</v>
      </c>
    </row>
    <row r="134" spans="1:16" ht="17.25" customHeight="1">
      <c r="A134" s="289"/>
      <c r="B134" s="283"/>
      <c r="C134" s="236"/>
      <c r="D134" s="236"/>
      <c r="E134" s="236"/>
      <c r="F134" s="236"/>
      <c r="G134" s="236"/>
      <c r="H134" s="236"/>
      <c r="I134" s="236"/>
      <c r="J134" s="290">
        <v>4</v>
      </c>
      <c r="K134" s="291" t="s">
        <v>169</v>
      </c>
      <c r="L134" s="234">
        <v>813</v>
      </c>
      <c r="M134" s="292" t="s">
        <v>170</v>
      </c>
    </row>
    <row r="138" spans="1:16" ht="17.25" customHeight="1">
      <c r="A138" s="283"/>
      <c r="B138" s="283"/>
      <c r="C138" s="283"/>
      <c r="D138" s="283"/>
      <c r="E138" s="283"/>
      <c r="F138" s="283"/>
      <c r="G138" s="283"/>
      <c r="H138" s="283"/>
      <c r="I138" s="283"/>
      <c r="J138" s="283"/>
      <c r="K138" s="283"/>
      <c r="L138" s="283"/>
      <c r="M138" s="283"/>
    </row>
    <row r="139" spans="1:16" ht="17.25" customHeight="1">
      <c r="A139" s="232" t="s">
        <v>114</v>
      </c>
      <c r="B139" s="233"/>
      <c r="C139" s="234">
        <v>1735014</v>
      </c>
      <c r="D139" s="234">
        <v>32797</v>
      </c>
      <c r="E139" s="279">
        <f>C139+D139</f>
        <v>1767811</v>
      </c>
      <c r="F139" s="288">
        <v>10000</v>
      </c>
      <c r="G139" s="288">
        <v>0</v>
      </c>
      <c r="H139" s="288">
        <v>0</v>
      </c>
      <c r="I139" s="282">
        <v>22797</v>
      </c>
      <c r="J139" s="236"/>
      <c r="K139" s="283"/>
      <c r="L139" s="279"/>
      <c r="M139" s="238"/>
      <c r="P139" s="199"/>
    </row>
    <row r="141" spans="1:16" ht="17.25" customHeight="1">
      <c r="A141" s="199" t="s">
        <v>282</v>
      </c>
      <c r="B141" s="201"/>
      <c r="C141" s="200"/>
      <c r="D141" s="200"/>
      <c r="E141" s="200"/>
      <c r="F141" s="200" t="s">
        <v>283</v>
      </c>
      <c r="G141" s="200"/>
      <c r="H141" s="200"/>
      <c r="I141" s="200"/>
      <c r="K141" s="200"/>
      <c r="L141" s="200"/>
      <c r="M141" s="203" t="s">
        <v>161</v>
      </c>
      <c r="P141" s="199"/>
    </row>
    <row r="142" spans="1:16" ht="17.25" customHeight="1">
      <c r="A142" s="254"/>
      <c r="B142" s="255"/>
      <c r="C142" s="256"/>
      <c r="D142" s="257"/>
      <c r="E142" s="256"/>
      <c r="F142" s="258" t="s">
        <v>162</v>
      </c>
      <c r="G142" s="49"/>
      <c r="H142" s="49"/>
      <c r="I142" s="142"/>
      <c r="J142" s="207" t="s">
        <v>103</v>
      </c>
      <c r="K142" s="207"/>
      <c r="L142" s="209"/>
      <c r="M142" s="210"/>
      <c r="P142" s="199"/>
    </row>
    <row r="143" spans="1:16" ht="17.25" customHeight="1">
      <c r="A143" s="211" t="s">
        <v>104</v>
      </c>
      <c r="B143" s="259"/>
      <c r="C143" s="260" t="s">
        <v>105</v>
      </c>
      <c r="D143" s="261" t="s">
        <v>106</v>
      </c>
      <c r="E143" s="260" t="s">
        <v>107</v>
      </c>
      <c r="F143" s="262" t="s">
        <v>163</v>
      </c>
      <c r="G143" s="262"/>
      <c r="H143" s="262"/>
      <c r="I143" s="263" t="s">
        <v>164</v>
      </c>
      <c r="J143" s="264" t="s">
        <v>165</v>
      </c>
      <c r="K143" s="265"/>
      <c r="L143" s="266" t="s">
        <v>166</v>
      </c>
      <c r="M143" s="267" t="s">
        <v>167</v>
      </c>
      <c r="P143" s="199"/>
    </row>
    <row r="144" spans="1:16" ht="17.25" customHeight="1">
      <c r="A144" s="268"/>
      <c r="B144" s="269"/>
      <c r="C144" s="270"/>
      <c r="D144" s="271"/>
      <c r="E144" s="270"/>
      <c r="F144" s="272" t="s">
        <v>93</v>
      </c>
      <c r="G144" s="273" t="s">
        <v>94</v>
      </c>
      <c r="H144" s="272" t="s">
        <v>95</v>
      </c>
      <c r="I144" s="274" t="s">
        <v>96</v>
      </c>
      <c r="J144" s="275"/>
      <c r="K144" s="276"/>
      <c r="L144" s="277"/>
      <c r="M144" s="225"/>
      <c r="P144" s="199"/>
    </row>
    <row r="145" spans="1:16" ht="17.25" customHeight="1">
      <c r="A145" s="239">
        <v>1</v>
      </c>
      <c r="B145" s="240" t="s">
        <v>284</v>
      </c>
      <c r="C145" s="241">
        <v>132222</v>
      </c>
      <c r="D145" s="241">
        <v>166</v>
      </c>
      <c r="E145" s="284">
        <f>C145+D145</f>
        <v>132388</v>
      </c>
      <c r="F145" s="285"/>
      <c r="G145" s="285"/>
      <c r="H145" s="285"/>
      <c r="I145" s="286">
        <v>166</v>
      </c>
      <c r="J145" s="243">
        <v>4</v>
      </c>
      <c r="K145" s="240" t="s">
        <v>169</v>
      </c>
      <c r="L145" s="241">
        <v>166</v>
      </c>
      <c r="M145" s="244" t="s">
        <v>170</v>
      </c>
    </row>
    <row r="146" spans="1:16" ht="17.25" customHeight="1">
      <c r="A146" s="219"/>
      <c r="B146" s="227" t="s">
        <v>216</v>
      </c>
      <c r="C146" s="247"/>
      <c r="D146" s="247"/>
      <c r="E146" s="247"/>
      <c r="F146" s="247"/>
      <c r="G146" s="247"/>
      <c r="H146" s="247"/>
      <c r="I146" s="247"/>
      <c r="J146" s="247"/>
      <c r="K146" s="248"/>
      <c r="L146" s="247"/>
      <c r="M146" s="225"/>
    </row>
    <row r="147" spans="1:16" ht="17.25" customHeight="1">
      <c r="A147" s="232" t="s">
        <v>114</v>
      </c>
      <c r="B147" s="233"/>
      <c r="C147" s="234">
        <v>625376</v>
      </c>
      <c r="D147" s="234">
        <v>166</v>
      </c>
      <c r="E147" s="279">
        <f>C147+D147</f>
        <v>625542</v>
      </c>
      <c r="F147" s="288"/>
      <c r="G147" s="288"/>
      <c r="H147" s="288"/>
      <c r="I147" s="282">
        <v>166</v>
      </c>
      <c r="J147" s="236"/>
      <c r="K147" s="283"/>
      <c r="L147" s="279"/>
      <c r="M147" s="238"/>
      <c r="P147" s="199"/>
    </row>
    <row r="149" spans="1:16" ht="17.25" customHeight="1">
      <c r="A149" s="199" t="s">
        <v>282</v>
      </c>
      <c r="B149" s="201"/>
      <c r="C149" s="200"/>
      <c r="D149" s="200"/>
      <c r="E149" s="200"/>
      <c r="F149" s="200" t="s">
        <v>285</v>
      </c>
      <c r="G149" s="200"/>
      <c r="H149" s="200"/>
      <c r="I149" s="200"/>
      <c r="K149" s="200"/>
      <c r="L149" s="200"/>
      <c r="M149" s="203" t="s">
        <v>161</v>
      </c>
      <c r="P149" s="199"/>
    </row>
    <row r="150" spans="1:16" ht="17.25" customHeight="1">
      <c r="A150" s="254"/>
      <c r="B150" s="255"/>
      <c r="C150" s="256"/>
      <c r="D150" s="257"/>
      <c r="E150" s="256"/>
      <c r="F150" s="258" t="s">
        <v>162</v>
      </c>
      <c r="G150" s="49"/>
      <c r="H150" s="49"/>
      <c r="I150" s="142"/>
      <c r="J150" s="207" t="s">
        <v>103</v>
      </c>
      <c r="K150" s="207"/>
      <c r="L150" s="209"/>
      <c r="M150" s="210"/>
      <c r="P150" s="199"/>
    </row>
    <row r="151" spans="1:16" ht="17.25" customHeight="1">
      <c r="A151" s="211" t="s">
        <v>104</v>
      </c>
      <c r="B151" s="259"/>
      <c r="C151" s="260" t="s">
        <v>105</v>
      </c>
      <c r="D151" s="261" t="s">
        <v>106</v>
      </c>
      <c r="E151" s="260" t="s">
        <v>107</v>
      </c>
      <c r="F151" s="262" t="s">
        <v>163</v>
      </c>
      <c r="G151" s="262"/>
      <c r="H151" s="262"/>
      <c r="I151" s="263" t="s">
        <v>164</v>
      </c>
      <c r="J151" s="264" t="s">
        <v>165</v>
      </c>
      <c r="K151" s="265"/>
      <c r="L151" s="266" t="s">
        <v>166</v>
      </c>
      <c r="M151" s="267" t="s">
        <v>167</v>
      </c>
      <c r="P151" s="199"/>
    </row>
    <row r="152" spans="1:16" ht="17.25" customHeight="1">
      <c r="A152" s="268"/>
      <c r="B152" s="269"/>
      <c r="C152" s="270"/>
      <c r="D152" s="271"/>
      <c r="E152" s="270"/>
      <c r="F152" s="272" t="s">
        <v>93</v>
      </c>
      <c r="G152" s="273" t="s">
        <v>94</v>
      </c>
      <c r="H152" s="272" t="s">
        <v>95</v>
      </c>
      <c r="I152" s="274" t="s">
        <v>96</v>
      </c>
      <c r="J152" s="275"/>
      <c r="K152" s="276"/>
      <c r="L152" s="277"/>
      <c r="M152" s="225"/>
      <c r="P152" s="199"/>
    </row>
    <row r="153" spans="1:16" ht="17.25" customHeight="1">
      <c r="A153" s="226">
        <v>2</v>
      </c>
      <c r="B153" s="227" t="s">
        <v>286</v>
      </c>
      <c r="C153" s="228">
        <v>152754</v>
      </c>
      <c r="D153" s="228">
        <v>0</v>
      </c>
      <c r="E153" s="270">
        <f>C153+D153</f>
        <v>152754</v>
      </c>
      <c r="F153" s="293">
        <v>2700</v>
      </c>
      <c r="G153" s="293">
        <v>0</v>
      </c>
      <c r="H153" s="293">
        <v>0</v>
      </c>
      <c r="I153" s="278">
        <v>-2700</v>
      </c>
      <c r="J153" s="247"/>
      <c r="K153" s="248"/>
      <c r="L153" s="247"/>
      <c r="M153" s="225"/>
    </row>
    <row r="154" spans="1:16" ht="17.25" customHeight="1">
      <c r="A154" s="232" t="s">
        <v>114</v>
      </c>
      <c r="B154" s="233"/>
      <c r="C154" s="234">
        <v>156276</v>
      </c>
      <c r="D154" s="234">
        <v>0</v>
      </c>
      <c r="E154" s="279">
        <f>C154+D154</f>
        <v>156276</v>
      </c>
      <c r="F154" s="288">
        <v>2700</v>
      </c>
      <c r="G154" s="288">
        <v>0</v>
      </c>
      <c r="H154" s="288">
        <v>0</v>
      </c>
      <c r="I154" s="282">
        <v>-2700</v>
      </c>
      <c r="J154" s="236"/>
      <c r="K154" s="283"/>
      <c r="L154" s="279"/>
      <c r="M154" s="238"/>
      <c r="P154" s="199"/>
    </row>
    <row r="156" spans="1:16" ht="17.25" customHeight="1">
      <c r="A156" s="199" t="s">
        <v>287</v>
      </c>
      <c r="B156" s="201"/>
      <c r="C156" s="200"/>
      <c r="D156" s="200"/>
      <c r="E156" s="200"/>
      <c r="F156" s="200" t="s">
        <v>288</v>
      </c>
      <c r="G156" s="200"/>
      <c r="H156" s="200"/>
      <c r="I156" s="200"/>
      <c r="K156" s="200"/>
      <c r="L156" s="200"/>
      <c r="M156" s="203" t="s">
        <v>161</v>
      </c>
      <c r="P156" s="199"/>
    </row>
    <row r="157" spans="1:16" ht="17.25" customHeight="1">
      <c r="A157" s="254"/>
      <c r="B157" s="255"/>
      <c r="C157" s="256"/>
      <c r="D157" s="257"/>
      <c r="E157" s="256"/>
      <c r="F157" s="258" t="s">
        <v>162</v>
      </c>
      <c r="G157" s="49"/>
      <c r="H157" s="49"/>
      <c r="I157" s="142"/>
      <c r="J157" s="207" t="s">
        <v>103</v>
      </c>
      <c r="K157" s="207"/>
      <c r="L157" s="209"/>
      <c r="M157" s="210"/>
      <c r="P157" s="199"/>
    </row>
    <row r="158" spans="1:16" ht="17.25" customHeight="1">
      <c r="A158" s="211" t="s">
        <v>104</v>
      </c>
      <c r="B158" s="259"/>
      <c r="C158" s="260" t="s">
        <v>105</v>
      </c>
      <c r="D158" s="261" t="s">
        <v>106</v>
      </c>
      <c r="E158" s="260" t="s">
        <v>107</v>
      </c>
      <c r="F158" s="262" t="s">
        <v>163</v>
      </c>
      <c r="G158" s="262"/>
      <c r="H158" s="262"/>
      <c r="I158" s="263" t="s">
        <v>164</v>
      </c>
      <c r="J158" s="264" t="s">
        <v>165</v>
      </c>
      <c r="K158" s="265"/>
      <c r="L158" s="266" t="s">
        <v>166</v>
      </c>
      <c r="M158" s="267" t="s">
        <v>167</v>
      </c>
      <c r="P158" s="199"/>
    </row>
    <row r="159" spans="1:16" ht="17.25" customHeight="1">
      <c r="A159" s="268"/>
      <c r="B159" s="269"/>
      <c r="C159" s="270"/>
      <c r="D159" s="271"/>
      <c r="E159" s="270"/>
      <c r="F159" s="272" t="s">
        <v>93</v>
      </c>
      <c r="G159" s="273" t="s">
        <v>94</v>
      </c>
      <c r="H159" s="272" t="s">
        <v>95</v>
      </c>
      <c r="I159" s="274" t="s">
        <v>96</v>
      </c>
      <c r="J159" s="275"/>
      <c r="K159" s="276"/>
      <c r="L159" s="277"/>
      <c r="M159" s="225"/>
      <c r="P159" s="199"/>
    </row>
    <row r="160" spans="1:16" ht="17.25" customHeight="1">
      <c r="A160" s="239">
        <v>2</v>
      </c>
      <c r="B160" s="240" t="s">
        <v>289</v>
      </c>
      <c r="C160" s="241">
        <v>76812</v>
      </c>
      <c r="D160" s="241">
        <v>-6005</v>
      </c>
      <c r="E160" s="284">
        <f>C160+D160</f>
        <v>70807</v>
      </c>
      <c r="F160" s="285"/>
      <c r="G160" s="285"/>
      <c r="H160" s="285"/>
      <c r="I160" s="286">
        <v>-6005</v>
      </c>
      <c r="J160" s="230">
        <v>2</v>
      </c>
      <c r="K160" s="227" t="s">
        <v>174</v>
      </c>
      <c r="L160" s="228">
        <v>-2971</v>
      </c>
      <c r="M160" s="231" t="s">
        <v>175</v>
      </c>
    </row>
    <row r="161" spans="1:16" ht="17.25" customHeight="1">
      <c r="A161" s="245"/>
      <c r="C161" s="285"/>
      <c r="D161" s="285"/>
      <c r="E161" s="285"/>
      <c r="F161" s="285"/>
      <c r="G161" s="285"/>
      <c r="H161" s="285"/>
      <c r="I161" s="285"/>
      <c r="J161" s="243">
        <v>3</v>
      </c>
      <c r="K161" s="240" t="s">
        <v>176</v>
      </c>
      <c r="L161" s="241">
        <v>-1875</v>
      </c>
      <c r="M161" s="244" t="s">
        <v>290</v>
      </c>
    </row>
    <row r="162" spans="1:16" ht="17.25" customHeight="1">
      <c r="A162" s="245"/>
      <c r="C162" s="285"/>
      <c r="D162" s="285"/>
      <c r="E162" s="285"/>
      <c r="F162" s="285"/>
      <c r="G162" s="285"/>
      <c r="H162" s="285"/>
      <c r="I162" s="285"/>
      <c r="J162" s="247"/>
      <c r="K162" s="248"/>
      <c r="L162" s="247"/>
      <c r="M162" s="231" t="s">
        <v>291</v>
      </c>
    </row>
    <row r="163" spans="1:16" ht="17.25" customHeight="1">
      <c r="A163" s="219"/>
      <c r="B163" s="248"/>
      <c r="C163" s="247"/>
      <c r="D163" s="247"/>
      <c r="E163" s="247"/>
      <c r="F163" s="247"/>
      <c r="G163" s="247"/>
      <c r="H163" s="247"/>
      <c r="I163" s="247"/>
      <c r="J163" s="230">
        <v>4</v>
      </c>
      <c r="K163" s="227" t="s">
        <v>169</v>
      </c>
      <c r="L163" s="228">
        <v>-1159</v>
      </c>
      <c r="M163" s="231" t="s">
        <v>170</v>
      </c>
    </row>
    <row r="164" spans="1:16" ht="17.25" customHeight="1">
      <c r="A164" s="232" t="s">
        <v>114</v>
      </c>
      <c r="B164" s="233"/>
      <c r="C164" s="234">
        <v>431341</v>
      </c>
      <c r="D164" s="234">
        <v>-6005</v>
      </c>
      <c r="E164" s="279">
        <f>C164+D164</f>
        <v>425336</v>
      </c>
      <c r="F164" s="288"/>
      <c r="G164" s="288"/>
      <c r="H164" s="288"/>
      <c r="I164" s="282">
        <v>-6005</v>
      </c>
      <c r="J164" s="236"/>
      <c r="K164" s="283"/>
      <c r="L164" s="279"/>
      <c r="M164" s="238"/>
      <c r="P164" s="199"/>
    </row>
    <row r="170" spans="1:16" ht="17.25" customHeight="1">
      <c r="A170" s="46" t="s">
        <v>292</v>
      </c>
      <c r="B170" s="46"/>
      <c r="C170" s="46"/>
      <c r="D170" s="46"/>
      <c r="E170" s="46"/>
      <c r="F170" s="46"/>
      <c r="G170" s="46"/>
      <c r="H170" s="46"/>
      <c r="I170" s="46"/>
      <c r="J170" s="46"/>
      <c r="K170" s="46"/>
      <c r="L170" s="46"/>
      <c r="M170" s="46"/>
      <c r="P170" s="199"/>
    </row>
    <row r="171" spans="1:16" ht="17.25" customHeight="1">
      <c r="A171" s="46" t="s">
        <v>293</v>
      </c>
      <c r="B171" s="46"/>
      <c r="C171" s="46"/>
      <c r="D171" s="46"/>
      <c r="E171" s="46"/>
      <c r="F171" s="46"/>
      <c r="G171" s="46"/>
      <c r="H171" s="46"/>
      <c r="I171" s="46"/>
      <c r="J171" s="46"/>
      <c r="K171" s="46"/>
      <c r="L171" s="46"/>
      <c r="M171" s="46"/>
      <c r="P171" s="199"/>
    </row>
    <row r="172" spans="1:16" ht="17.25" customHeight="1">
      <c r="A172" s="199" t="s">
        <v>294</v>
      </c>
      <c r="F172" s="199" t="s">
        <v>295</v>
      </c>
      <c r="M172" s="203" t="s">
        <v>161</v>
      </c>
    </row>
    <row r="173" spans="1:16" ht="17.25" customHeight="1">
      <c r="A173" s="254"/>
      <c r="B173" s="255"/>
      <c r="C173" s="256"/>
      <c r="D173" s="257"/>
      <c r="E173" s="256"/>
      <c r="F173" s="258" t="s">
        <v>162</v>
      </c>
      <c r="G173" s="49"/>
      <c r="H173" s="49"/>
      <c r="I173" s="142"/>
      <c r="J173" s="207" t="s">
        <v>103</v>
      </c>
      <c r="K173" s="207"/>
      <c r="L173" s="209"/>
      <c r="M173" s="210"/>
      <c r="P173" s="199"/>
    </row>
    <row r="174" spans="1:16" ht="17.25" customHeight="1">
      <c r="A174" s="211" t="s">
        <v>104</v>
      </c>
      <c r="B174" s="259"/>
      <c r="C174" s="260" t="s">
        <v>105</v>
      </c>
      <c r="D174" s="261" t="s">
        <v>106</v>
      </c>
      <c r="E174" s="260" t="s">
        <v>107</v>
      </c>
      <c r="F174" s="262" t="s">
        <v>163</v>
      </c>
      <c r="G174" s="262"/>
      <c r="H174" s="262"/>
      <c r="I174" s="263" t="s">
        <v>164</v>
      </c>
      <c r="J174" s="264" t="s">
        <v>165</v>
      </c>
      <c r="K174" s="265"/>
      <c r="L174" s="266" t="s">
        <v>166</v>
      </c>
      <c r="M174" s="267" t="s">
        <v>167</v>
      </c>
      <c r="P174" s="199"/>
    </row>
    <row r="175" spans="1:16" ht="17.25" customHeight="1">
      <c r="A175" s="268"/>
      <c r="B175" s="269"/>
      <c r="C175" s="270"/>
      <c r="D175" s="271"/>
      <c r="E175" s="270"/>
      <c r="F175" s="272" t="s">
        <v>93</v>
      </c>
      <c r="G175" s="273" t="s">
        <v>94</v>
      </c>
      <c r="H175" s="272" t="s">
        <v>95</v>
      </c>
      <c r="I175" s="274" t="s">
        <v>96</v>
      </c>
      <c r="J175" s="275"/>
      <c r="K175" s="276"/>
      <c r="L175" s="277"/>
      <c r="M175" s="225"/>
      <c r="P175" s="199"/>
    </row>
    <row r="176" spans="1:16" ht="17.25" customHeight="1">
      <c r="A176" s="239">
        <v>3</v>
      </c>
      <c r="B176" s="240" t="s">
        <v>296</v>
      </c>
      <c r="C176" s="241">
        <v>26992</v>
      </c>
      <c r="D176" s="241">
        <v>98</v>
      </c>
      <c r="E176" s="284">
        <f>C176+D176</f>
        <v>27090</v>
      </c>
      <c r="F176" s="285"/>
      <c r="G176" s="285"/>
      <c r="H176" s="285"/>
      <c r="I176" s="286">
        <v>98</v>
      </c>
      <c r="J176" s="243">
        <v>22</v>
      </c>
      <c r="K176" s="240" t="s">
        <v>235</v>
      </c>
      <c r="L176" s="241">
        <v>98</v>
      </c>
      <c r="M176" s="244" t="s">
        <v>297</v>
      </c>
    </row>
    <row r="177" spans="1:16" ht="17.25" customHeight="1">
      <c r="A177" s="219"/>
      <c r="B177" s="227" t="s">
        <v>298</v>
      </c>
      <c r="C177" s="247"/>
      <c r="D177" s="247"/>
      <c r="E177" s="247"/>
      <c r="F177" s="247"/>
      <c r="G177" s="247"/>
      <c r="H177" s="247"/>
      <c r="I177" s="247"/>
      <c r="J177" s="247"/>
      <c r="K177" s="227" t="s">
        <v>237</v>
      </c>
      <c r="L177" s="247"/>
      <c r="M177" s="225"/>
    </row>
    <row r="178" spans="1:16" ht="17.25" customHeight="1">
      <c r="A178" s="232" t="s">
        <v>114</v>
      </c>
      <c r="B178" s="233"/>
      <c r="C178" s="234">
        <v>114433</v>
      </c>
      <c r="D178" s="234">
        <v>98</v>
      </c>
      <c r="E178" s="279">
        <f>C178+D178</f>
        <v>114531</v>
      </c>
      <c r="F178" s="288"/>
      <c r="G178" s="288"/>
      <c r="H178" s="288"/>
      <c r="I178" s="282">
        <v>98</v>
      </c>
      <c r="J178" s="236"/>
      <c r="K178" s="283"/>
      <c r="L178" s="279"/>
      <c r="M178" s="238"/>
      <c r="P178" s="199"/>
    </row>
    <row r="180" spans="1:16" ht="17.25" customHeight="1">
      <c r="A180" s="199" t="s">
        <v>299</v>
      </c>
      <c r="B180" s="201"/>
      <c r="C180" s="200"/>
      <c r="D180" s="200"/>
      <c r="E180" s="200"/>
      <c r="F180" s="200" t="s">
        <v>300</v>
      </c>
      <c r="G180" s="200"/>
      <c r="H180" s="200"/>
      <c r="I180" s="200"/>
      <c r="K180" s="200"/>
      <c r="L180" s="200"/>
      <c r="M180" s="203" t="s">
        <v>161</v>
      </c>
      <c r="P180" s="199"/>
    </row>
    <row r="181" spans="1:16" ht="17.25" customHeight="1">
      <c r="A181" s="254"/>
      <c r="B181" s="255"/>
      <c r="C181" s="256"/>
      <c r="D181" s="257"/>
      <c r="E181" s="256"/>
      <c r="F181" s="258" t="s">
        <v>162</v>
      </c>
      <c r="G181" s="49"/>
      <c r="H181" s="49"/>
      <c r="I181" s="142"/>
      <c r="J181" s="207" t="s">
        <v>103</v>
      </c>
      <c r="K181" s="207"/>
      <c r="L181" s="209"/>
      <c r="M181" s="210"/>
      <c r="P181" s="199"/>
    </row>
    <row r="182" spans="1:16" ht="17.25" customHeight="1">
      <c r="A182" s="211" t="s">
        <v>104</v>
      </c>
      <c r="B182" s="259"/>
      <c r="C182" s="260" t="s">
        <v>105</v>
      </c>
      <c r="D182" s="261" t="s">
        <v>106</v>
      </c>
      <c r="E182" s="260" t="s">
        <v>107</v>
      </c>
      <c r="F182" s="262" t="s">
        <v>163</v>
      </c>
      <c r="G182" s="262"/>
      <c r="H182" s="262"/>
      <c r="I182" s="263" t="s">
        <v>164</v>
      </c>
      <c r="J182" s="264" t="s">
        <v>165</v>
      </c>
      <c r="K182" s="265"/>
      <c r="L182" s="266" t="s">
        <v>166</v>
      </c>
      <c r="M182" s="267" t="s">
        <v>167</v>
      </c>
      <c r="P182" s="199"/>
    </row>
    <row r="183" spans="1:16" ht="17.25" customHeight="1">
      <c r="A183" s="268"/>
      <c r="B183" s="269"/>
      <c r="C183" s="270"/>
      <c r="D183" s="271"/>
      <c r="E183" s="270"/>
      <c r="F183" s="272" t="s">
        <v>93</v>
      </c>
      <c r="G183" s="273" t="s">
        <v>94</v>
      </c>
      <c r="H183" s="272" t="s">
        <v>95</v>
      </c>
      <c r="I183" s="274" t="s">
        <v>96</v>
      </c>
      <c r="J183" s="275"/>
      <c r="K183" s="276"/>
      <c r="L183" s="277"/>
      <c r="M183" s="225"/>
      <c r="P183" s="199"/>
    </row>
    <row r="184" spans="1:16" ht="17.25" customHeight="1">
      <c r="A184" s="239">
        <v>2</v>
      </c>
      <c r="B184" s="240" t="s">
        <v>301</v>
      </c>
      <c r="C184" s="241">
        <v>35078</v>
      </c>
      <c r="D184" s="241">
        <v>3500</v>
      </c>
      <c r="E184" s="284">
        <f>C184+D184</f>
        <v>38578</v>
      </c>
      <c r="F184" s="287">
        <v>2000</v>
      </c>
      <c r="G184" s="287">
        <v>0</v>
      </c>
      <c r="H184" s="287">
        <v>0</v>
      </c>
      <c r="I184" s="286">
        <v>1500</v>
      </c>
      <c r="J184" s="243">
        <v>18</v>
      </c>
      <c r="K184" s="240" t="s">
        <v>188</v>
      </c>
      <c r="L184" s="241">
        <v>3500</v>
      </c>
      <c r="M184" s="244" t="s">
        <v>302</v>
      </c>
    </row>
    <row r="185" spans="1:16" ht="17.25" customHeight="1">
      <c r="A185" s="219"/>
      <c r="B185" s="227" t="s">
        <v>303</v>
      </c>
      <c r="C185" s="247"/>
      <c r="D185" s="247"/>
      <c r="E185" s="247"/>
      <c r="F185" s="247"/>
      <c r="G185" s="247"/>
      <c r="H185" s="247"/>
      <c r="I185" s="247"/>
      <c r="J185" s="247"/>
      <c r="K185" s="227" t="s">
        <v>190</v>
      </c>
      <c r="L185" s="247"/>
      <c r="M185" s="231" t="s">
        <v>304</v>
      </c>
    </row>
    <row r="186" spans="1:16" ht="17.25" customHeight="1">
      <c r="A186" s="239">
        <v>4</v>
      </c>
      <c r="B186" s="240" t="s">
        <v>305</v>
      </c>
      <c r="C186" s="241">
        <v>174552</v>
      </c>
      <c r="D186" s="241">
        <v>11690</v>
      </c>
      <c r="E186" s="284">
        <f>C186+D186</f>
        <v>186242</v>
      </c>
      <c r="F186" s="285"/>
      <c r="G186" s="285"/>
      <c r="H186" s="285"/>
      <c r="I186" s="286">
        <v>11690</v>
      </c>
      <c r="J186" s="230">
        <v>10</v>
      </c>
      <c r="K186" s="227" t="s">
        <v>195</v>
      </c>
      <c r="L186" s="228">
        <v>290</v>
      </c>
      <c r="M186" s="231" t="s">
        <v>306</v>
      </c>
    </row>
    <row r="187" spans="1:16" ht="17.25" customHeight="1">
      <c r="A187" s="219"/>
      <c r="B187" s="248"/>
      <c r="C187" s="247"/>
      <c r="D187" s="247"/>
      <c r="E187" s="247"/>
      <c r="F187" s="247"/>
      <c r="G187" s="247"/>
      <c r="H187" s="247"/>
      <c r="I187" s="247"/>
      <c r="J187" s="230">
        <v>14</v>
      </c>
      <c r="K187" s="227" t="s">
        <v>259</v>
      </c>
      <c r="L187" s="228">
        <v>11400</v>
      </c>
      <c r="M187" s="231" t="s">
        <v>307</v>
      </c>
    </row>
    <row r="188" spans="1:16" ht="17.25" customHeight="1">
      <c r="A188" s="226">
        <v>5</v>
      </c>
      <c r="B188" s="227" t="s">
        <v>308</v>
      </c>
      <c r="C188" s="228">
        <v>356585</v>
      </c>
      <c r="D188" s="228">
        <v>670</v>
      </c>
      <c r="E188" s="270">
        <f>C188+D188</f>
        <v>357255</v>
      </c>
      <c r="F188" s="293">
        <v>0</v>
      </c>
      <c r="G188" s="293">
        <v>0</v>
      </c>
      <c r="H188" s="293">
        <v>1000</v>
      </c>
      <c r="I188" s="278">
        <v>-330</v>
      </c>
      <c r="J188" s="230">
        <v>17</v>
      </c>
      <c r="K188" s="227" t="s">
        <v>261</v>
      </c>
      <c r="L188" s="228">
        <v>670</v>
      </c>
      <c r="M188" s="231" t="s">
        <v>309</v>
      </c>
    </row>
    <row r="189" spans="1:16" ht="17.25" customHeight="1">
      <c r="A189" s="232" t="s">
        <v>114</v>
      </c>
      <c r="B189" s="233"/>
      <c r="C189" s="234">
        <v>840845</v>
      </c>
      <c r="D189" s="234">
        <v>15860</v>
      </c>
      <c r="E189" s="279">
        <f>C189+D189</f>
        <v>856705</v>
      </c>
      <c r="F189" s="288">
        <v>2000</v>
      </c>
      <c r="G189" s="288">
        <v>0</v>
      </c>
      <c r="H189" s="288">
        <v>1000</v>
      </c>
      <c r="I189" s="282">
        <v>12860</v>
      </c>
      <c r="J189" s="236"/>
      <c r="K189" s="283"/>
      <c r="L189" s="279"/>
      <c r="M189" s="238"/>
      <c r="P189" s="199"/>
    </row>
    <row r="191" spans="1:16" ht="17.25" customHeight="1">
      <c r="A191" s="199" t="s">
        <v>310</v>
      </c>
      <c r="B191" s="201"/>
      <c r="C191" s="200"/>
      <c r="D191" s="200"/>
      <c r="E191" s="200"/>
      <c r="F191" s="200" t="s">
        <v>311</v>
      </c>
      <c r="G191" s="200"/>
      <c r="H191" s="200"/>
      <c r="I191" s="200"/>
      <c r="K191" s="200"/>
      <c r="L191" s="200"/>
      <c r="M191" s="203" t="s">
        <v>161</v>
      </c>
      <c r="P191" s="199"/>
    </row>
    <row r="192" spans="1:16" ht="17.25" customHeight="1">
      <c r="A192" s="254"/>
      <c r="B192" s="255"/>
      <c r="C192" s="256"/>
      <c r="D192" s="257"/>
      <c r="E192" s="256"/>
      <c r="F192" s="258" t="s">
        <v>162</v>
      </c>
      <c r="G192" s="49"/>
      <c r="H192" s="49"/>
      <c r="I192" s="142"/>
      <c r="J192" s="207" t="s">
        <v>103</v>
      </c>
      <c r="K192" s="207"/>
      <c r="L192" s="209"/>
      <c r="M192" s="210"/>
      <c r="P192" s="199"/>
    </row>
    <row r="193" spans="1:16" ht="17.25" customHeight="1">
      <c r="A193" s="211" t="s">
        <v>104</v>
      </c>
      <c r="B193" s="259"/>
      <c r="C193" s="260" t="s">
        <v>105</v>
      </c>
      <c r="D193" s="261" t="s">
        <v>106</v>
      </c>
      <c r="E193" s="260" t="s">
        <v>107</v>
      </c>
      <c r="F193" s="262" t="s">
        <v>163</v>
      </c>
      <c r="G193" s="262"/>
      <c r="H193" s="262"/>
      <c r="I193" s="263" t="s">
        <v>164</v>
      </c>
      <c r="J193" s="264" t="s">
        <v>165</v>
      </c>
      <c r="K193" s="265"/>
      <c r="L193" s="266" t="s">
        <v>166</v>
      </c>
      <c r="M193" s="267" t="s">
        <v>167</v>
      </c>
      <c r="P193" s="199"/>
    </row>
    <row r="194" spans="1:16" ht="17.25" customHeight="1">
      <c r="A194" s="268"/>
      <c r="B194" s="269"/>
      <c r="C194" s="270"/>
      <c r="D194" s="271"/>
      <c r="E194" s="270"/>
      <c r="F194" s="272" t="s">
        <v>93</v>
      </c>
      <c r="G194" s="273" t="s">
        <v>94</v>
      </c>
      <c r="H194" s="272" t="s">
        <v>95</v>
      </c>
      <c r="I194" s="274" t="s">
        <v>96</v>
      </c>
      <c r="J194" s="275"/>
      <c r="K194" s="276"/>
      <c r="L194" s="277"/>
      <c r="M194" s="225"/>
      <c r="P194" s="199"/>
    </row>
    <row r="195" spans="1:16" ht="17.25" customHeight="1">
      <c r="A195" s="226">
        <v>1</v>
      </c>
      <c r="B195" s="227" t="s">
        <v>312</v>
      </c>
      <c r="C195" s="228">
        <v>15130</v>
      </c>
      <c r="D195" s="228">
        <v>0</v>
      </c>
      <c r="E195" s="270">
        <f>C195+D195</f>
        <v>15130</v>
      </c>
      <c r="F195" s="293">
        <v>-800</v>
      </c>
      <c r="G195" s="293">
        <v>2200</v>
      </c>
      <c r="H195" s="293">
        <v>0</v>
      </c>
      <c r="I195" s="278">
        <v>-1400</v>
      </c>
      <c r="J195" s="247"/>
      <c r="K195" s="248"/>
      <c r="L195" s="247"/>
      <c r="M195" s="225"/>
    </row>
    <row r="196" spans="1:16" ht="17.25" customHeight="1">
      <c r="A196" s="226">
        <v>2</v>
      </c>
      <c r="B196" s="227" t="s">
        <v>313</v>
      </c>
      <c r="C196" s="228">
        <v>11680</v>
      </c>
      <c r="D196" s="228">
        <v>0</v>
      </c>
      <c r="E196" s="270">
        <f>C196+D196</f>
        <v>11680</v>
      </c>
      <c r="F196" s="293">
        <v>-1900</v>
      </c>
      <c r="G196" s="293">
        <v>6900</v>
      </c>
      <c r="H196" s="293">
        <v>0</v>
      </c>
      <c r="I196" s="278">
        <v>-5000</v>
      </c>
      <c r="J196" s="247"/>
      <c r="K196" s="248"/>
      <c r="L196" s="247"/>
      <c r="M196" s="225"/>
    </row>
    <row r="197" spans="1:16" ht="17.25" customHeight="1">
      <c r="A197" s="232" t="s">
        <v>114</v>
      </c>
      <c r="B197" s="233"/>
      <c r="C197" s="234">
        <v>26810</v>
      </c>
      <c r="D197" s="234">
        <v>0</v>
      </c>
      <c r="E197" s="279">
        <f>C197+D197</f>
        <v>26810</v>
      </c>
      <c r="F197" s="288">
        <v>-2700</v>
      </c>
      <c r="G197" s="288">
        <v>9100</v>
      </c>
      <c r="H197" s="288">
        <v>0</v>
      </c>
      <c r="I197" s="282">
        <v>-6400</v>
      </c>
      <c r="J197" s="236"/>
      <c r="K197" s="283"/>
      <c r="L197" s="279"/>
      <c r="M197" s="238"/>
      <c r="P197" s="199"/>
    </row>
    <row r="207" spans="1:16" ht="17.25" customHeight="1">
      <c r="A207" s="199" t="s">
        <v>314</v>
      </c>
      <c r="F207" s="199" t="s">
        <v>315</v>
      </c>
      <c r="M207" s="203" t="s">
        <v>161</v>
      </c>
    </row>
    <row r="208" spans="1:16" ht="17.25" customHeight="1">
      <c r="A208" s="254"/>
      <c r="B208" s="255"/>
      <c r="C208" s="256"/>
      <c r="D208" s="257"/>
      <c r="E208" s="256"/>
      <c r="F208" s="258" t="s">
        <v>162</v>
      </c>
      <c r="G208" s="49"/>
      <c r="H208" s="49"/>
      <c r="I208" s="142"/>
      <c r="J208" s="207" t="s">
        <v>103</v>
      </c>
      <c r="K208" s="207"/>
      <c r="L208" s="209"/>
      <c r="M208" s="210"/>
      <c r="P208" s="199"/>
    </row>
    <row r="209" spans="1:16" ht="17.25" customHeight="1">
      <c r="A209" s="211" t="s">
        <v>104</v>
      </c>
      <c r="B209" s="259"/>
      <c r="C209" s="260" t="s">
        <v>105</v>
      </c>
      <c r="D209" s="261" t="s">
        <v>106</v>
      </c>
      <c r="E209" s="260" t="s">
        <v>107</v>
      </c>
      <c r="F209" s="262" t="s">
        <v>163</v>
      </c>
      <c r="G209" s="262"/>
      <c r="H209" s="262"/>
      <c r="I209" s="263" t="s">
        <v>164</v>
      </c>
      <c r="J209" s="264" t="s">
        <v>165</v>
      </c>
      <c r="K209" s="265"/>
      <c r="L209" s="266" t="s">
        <v>166</v>
      </c>
      <c r="M209" s="267" t="s">
        <v>167</v>
      </c>
      <c r="P209" s="199"/>
    </row>
    <row r="210" spans="1:16" ht="17.25" customHeight="1">
      <c r="A210" s="268"/>
      <c r="B210" s="269"/>
      <c r="C210" s="270"/>
      <c r="D210" s="271"/>
      <c r="E210" s="270"/>
      <c r="F210" s="272" t="s">
        <v>93</v>
      </c>
      <c r="G210" s="273" t="s">
        <v>94</v>
      </c>
      <c r="H210" s="272" t="s">
        <v>95</v>
      </c>
      <c r="I210" s="274" t="s">
        <v>96</v>
      </c>
      <c r="J210" s="275"/>
      <c r="K210" s="276"/>
      <c r="L210" s="277"/>
      <c r="M210" s="225"/>
      <c r="P210" s="199"/>
    </row>
    <row r="211" spans="1:16" ht="17.25" customHeight="1">
      <c r="A211" s="239">
        <v>2</v>
      </c>
      <c r="B211" s="240" t="s">
        <v>316</v>
      </c>
      <c r="C211" s="241">
        <v>39492</v>
      </c>
      <c r="D211" s="241">
        <v>4979</v>
      </c>
      <c r="E211" s="284">
        <f>C211+D211</f>
        <v>44471</v>
      </c>
      <c r="F211" s="287">
        <v>0</v>
      </c>
      <c r="G211" s="287">
        <v>3400</v>
      </c>
      <c r="H211" s="287">
        <v>0</v>
      </c>
      <c r="I211" s="286">
        <v>1579</v>
      </c>
      <c r="J211" s="230">
        <v>10</v>
      </c>
      <c r="K211" s="227" t="s">
        <v>195</v>
      </c>
      <c r="L211" s="228">
        <v>1569</v>
      </c>
      <c r="M211" s="231" t="s">
        <v>306</v>
      </c>
    </row>
    <row r="212" spans="1:16" ht="17.25" customHeight="1">
      <c r="A212" s="219"/>
      <c r="B212" s="227" t="s">
        <v>243</v>
      </c>
      <c r="C212" s="247"/>
      <c r="D212" s="247"/>
      <c r="E212" s="247"/>
      <c r="F212" s="247"/>
      <c r="G212" s="247"/>
      <c r="H212" s="247"/>
      <c r="I212" s="247"/>
      <c r="J212" s="230">
        <v>17</v>
      </c>
      <c r="K212" s="227" t="s">
        <v>261</v>
      </c>
      <c r="L212" s="228">
        <v>3410</v>
      </c>
      <c r="M212" s="231" t="s">
        <v>317</v>
      </c>
    </row>
    <row r="213" spans="1:16" ht="17.25" customHeight="1">
      <c r="A213" s="232" t="s">
        <v>114</v>
      </c>
      <c r="B213" s="233"/>
      <c r="C213" s="234">
        <v>599496</v>
      </c>
      <c r="D213" s="234">
        <v>4979</v>
      </c>
      <c r="E213" s="279">
        <f>C213+D213</f>
        <v>604475</v>
      </c>
      <c r="F213" s="288">
        <v>0</v>
      </c>
      <c r="G213" s="288">
        <v>3400</v>
      </c>
      <c r="H213" s="288">
        <v>0</v>
      </c>
      <c r="I213" s="282">
        <v>1579</v>
      </c>
      <c r="J213" s="236"/>
      <c r="K213" s="283"/>
      <c r="L213" s="279"/>
      <c r="M213" s="238"/>
      <c r="P213" s="199"/>
    </row>
    <row r="215" spans="1:16" ht="17.25" customHeight="1">
      <c r="A215" s="199" t="s">
        <v>318</v>
      </c>
      <c r="B215" s="201"/>
      <c r="C215" s="200"/>
      <c r="D215" s="200"/>
      <c r="E215" s="200"/>
      <c r="F215" s="200" t="s">
        <v>319</v>
      </c>
      <c r="G215" s="200"/>
      <c r="H215" s="200"/>
      <c r="I215" s="200"/>
      <c r="K215" s="200"/>
      <c r="L215" s="200"/>
      <c r="M215" s="203" t="s">
        <v>161</v>
      </c>
      <c r="P215" s="199"/>
    </row>
    <row r="216" spans="1:16" ht="17.25" customHeight="1">
      <c r="A216" s="254"/>
      <c r="B216" s="255"/>
      <c r="C216" s="256"/>
      <c r="D216" s="257"/>
      <c r="E216" s="256"/>
      <c r="F216" s="258" t="s">
        <v>162</v>
      </c>
      <c r="G216" s="49"/>
      <c r="H216" s="49"/>
      <c r="I216" s="142"/>
      <c r="J216" s="207" t="s">
        <v>103</v>
      </c>
      <c r="K216" s="207"/>
      <c r="L216" s="209"/>
      <c r="M216" s="210"/>
      <c r="P216" s="199"/>
    </row>
    <row r="217" spans="1:16" ht="17.25" customHeight="1">
      <c r="A217" s="211" t="s">
        <v>104</v>
      </c>
      <c r="B217" s="259"/>
      <c r="C217" s="260" t="s">
        <v>105</v>
      </c>
      <c r="D217" s="261" t="s">
        <v>106</v>
      </c>
      <c r="E217" s="260" t="s">
        <v>107</v>
      </c>
      <c r="F217" s="262" t="s">
        <v>163</v>
      </c>
      <c r="G217" s="262"/>
      <c r="H217" s="262"/>
      <c r="I217" s="263" t="s">
        <v>164</v>
      </c>
      <c r="J217" s="264" t="s">
        <v>165</v>
      </c>
      <c r="K217" s="265"/>
      <c r="L217" s="266" t="s">
        <v>166</v>
      </c>
      <c r="M217" s="267" t="s">
        <v>167</v>
      </c>
      <c r="P217" s="199"/>
    </row>
    <row r="218" spans="1:16" ht="17.25" customHeight="1">
      <c r="A218" s="268"/>
      <c r="B218" s="269"/>
      <c r="C218" s="270"/>
      <c r="D218" s="271"/>
      <c r="E218" s="270"/>
      <c r="F218" s="272" t="s">
        <v>93</v>
      </c>
      <c r="G218" s="273" t="s">
        <v>94</v>
      </c>
      <c r="H218" s="272" t="s">
        <v>95</v>
      </c>
      <c r="I218" s="274" t="s">
        <v>96</v>
      </c>
      <c r="J218" s="275"/>
      <c r="K218" s="276"/>
      <c r="L218" s="277"/>
      <c r="M218" s="225"/>
      <c r="P218" s="199"/>
    </row>
    <row r="219" spans="1:16" ht="17.25" customHeight="1">
      <c r="A219" s="239">
        <v>2</v>
      </c>
      <c r="B219" s="240" t="s">
        <v>320</v>
      </c>
      <c r="C219" s="241">
        <v>319780</v>
      </c>
      <c r="D219" s="241">
        <v>1501</v>
      </c>
      <c r="E219" s="284">
        <f>C219+D219</f>
        <v>321281</v>
      </c>
      <c r="F219" s="285"/>
      <c r="G219" s="285"/>
      <c r="H219" s="285"/>
      <c r="I219" s="286">
        <v>1501</v>
      </c>
      <c r="J219" s="230">
        <v>4</v>
      </c>
      <c r="K219" s="227" t="s">
        <v>169</v>
      </c>
      <c r="L219" s="228">
        <v>501</v>
      </c>
      <c r="M219" s="231" t="s">
        <v>170</v>
      </c>
    </row>
    <row r="220" spans="1:16" ht="17.25" customHeight="1">
      <c r="A220" s="245"/>
      <c r="C220" s="285"/>
      <c r="D220" s="285"/>
      <c r="E220" s="285"/>
      <c r="F220" s="285"/>
      <c r="G220" s="285"/>
      <c r="H220" s="285"/>
      <c r="I220" s="285"/>
      <c r="J220" s="243">
        <v>18</v>
      </c>
      <c r="K220" s="240" t="s">
        <v>188</v>
      </c>
      <c r="L220" s="241">
        <v>1000</v>
      </c>
      <c r="M220" s="244" t="s">
        <v>321</v>
      </c>
    </row>
    <row r="221" spans="1:16" ht="17.25" customHeight="1">
      <c r="A221" s="219"/>
      <c r="B221" s="248"/>
      <c r="C221" s="247"/>
      <c r="D221" s="247"/>
      <c r="E221" s="247"/>
      <c r="F221" s="247"/>
      <c r="G221" s="247"/>
      <c r="H221" s="247"/>
      <c r="I221" s="247"/>
      <c r="J221" s="247"/>
      <c r="K221" s="227" t="s">
        <v>190</v>
      </c>
      <c r="L221" s="247"/>
      <c r="M221" s="225"/>
    </row>
    <row r="222" spans="1:16" ht="17.25" customHeight="1">
      <c r="A222" s="232" t="s">
        <v>114</v>
      </c>
      <c r="B222" s="233"/>
      <c r="C222" s="234">
        <v>321098</v>
      </c>
      <c r="D222" s="234">
        <v>1501</v>
      </c>
      <c r="E222" s="279">
        <f>C222+D222</f>
        <v>322599</v>
      </c>
      <c r="F222" s="288"/>
      <c r="G222" s="288"/>
      <c r="H222" s="288"/>
      <c r="I222" s="282">
        <v>1501</v>
      </c>
      <c r="J222" s="236"/>
      <c r="K222" s="283"/>
      <c r="L222" s="279"/>
      <c r="M222" s="238"/>
      <c r="P222" s="199"/>
    </row>
    <row r="224" spans="1:16" ht="17.25" customHeight="1">
      <c r="A224" s="199" t="s">
        <v>318</v>
      </c>
      <c r="B224" s="201"/>
      <c r="C224" s="200"/>
      <c r="D224" s="200"/>
      <c r="E224" s="200"/>
      <c r="F224" s="200" t="s">
        <v>322</v>
      </c>
      <c r="G224" s="200"/>
      <c r="H224" s="200"/>
      <c r="I224" s="200"/>
      <c r="K224" s="200"/>
      <c r="L224" s="200"/>
      <c r="M224" s="203" t="s">
        <v>161</v>
      </c>
      <c r="P224" s="199"/>
    </row>
    <row r="225" spans="1:16" ht="17.25" customHeight="1">
      <c r="A225" s="254"/>
      <c r="B225" s="255"/>
      <c r="C225" s="256"/>
      <c r="D225" s="257"/>
      <c r="E225" s="256"/>
      <c r="F225" s="258" t="s">
        <v>162</v>
      </c>
      <c r="G225" s="49"/>
      <c r="H225" s="49"/>
      <c r="I225" s="142"/>
      <c r="J225" s="207" t="s">
        <v>103</v>
      </c>
      <c r="K225" s="207"/>
      <c r="L225" s="209"/>
      <c r="M225" s="210"/>
      <c r="P225" s="199"/>
    </row>
    <row r="226" spans="1:16" ht="17.25" customHeight="1">
      <c r="A226" s="211" t="s">
        <v>104</v>
      </c>
      <c r="B226" s="259"/>
      <c r="C226" s="260" t="s">
        <v>105</v>
      </c>
      <c r="D226" s="261" t="s">
        <v>106</v>
      </c>
      <c r="E226" s="260" t="s">
        <v>107</v>
      </c>
      <c r="F226" s="262" t="s">
        <v>163</v>
      </c>
      <c r="G226" s="262"/>
      <c r="H226" s="262"/>
      <c r="I226" s="263" t="s">
        <v>164</v>
      </c>
      <c r="J226" s="264" t="s">
        <v>165</v>
      </c>
      <c r="K226" s="265"/>
      <c r="L226" s="266" t="s">
        <v>166</v>
      </c>
      <c r="M226" s="267" t="s">
        <v>167</v>
      </c>
      <c r="P226" s="199"/>
    </row>
    <row r="227" spans="1:16" ht="17.25" customHeight="1">
      <c r="A227" s="268"/>
      <c r="B227" s="269"/>
      <c r="C227" s="270"/>
      <c r="D227" s="271"/>
      <c r="E227" s="270"/>
      <c r="F227" s="272" t="s">
        <v>93</v>
      </c>
      <c r="G227" s="273" t="s">
        <v>94</v>
      </c>
      <c r="H227" s="272" t="s">
        <v>95</v>
      </c>
      <c r="I227" s="274" t="s">
        <v>96</v>
      </c>
      <c r="J227" s="275"/>
      <c r="K227" s="276"/>
      <c r="L227" s="277"/>
      <c r="M227" s="225"/>
      <c r="P227" s="199"/>
    </row>
    <row r="228" spans="1:16" ht="17.25" customHeight="1">
      <c r="A228" s="239">
        <v>1</v>
      </c>
      <c r="B228" s="240" t="s">
        <v>323</v>
      </c>
      <c r="C228" s="241">
        <v>69503</v>
      </c>
      <c r="D228" s="241">
        <v>132</v>
      </c>
      <c r="E228" s="284">
        <f>C228+D228</f>
        <v>69635</v>
      </c>
      <c r="F228" s="285"/>
      <c r="G228" s="285"/>
      <c r="H228" s="285"/>
      <c r="I228" s="286">
        <v>132</v>
      </c>
      <c r="J228" s="243">
        <v>4</v>
      </c>
      <c r="K228" s="240" t="s">
        <v>169</v>
      </c>
      <c r="L228" s="241">
        <v>132</v>
      </c>
      <c r="M228" s="244" t="s">
        <v>170</v>
      </c>
    </row>
    <row r="229" spans="1:16" ht="17.25" customHeight="1">
      <c r="A229" s="219"/>
      <c r="B229" s="227" t="s">
        <v>216</v>
      </c>
      <c r="C229" s="247"/>
      <c r="D229" s="247"/>
      <c r="E229" s="247"/>
      <c r="F229" s="247"/>
      <c r="G229" s="247"/>
      <c r="H229" s="247"/>
      <c r="I229" s="247"/>
      <c r="J229" s="247"/>
      <c r="K229" s="248"/>
      <c r="L229" s="247"/>
      <c r="M229" s="225"/>
    </row>
    <row r="230" spans="1:16" ht="17.25" customHeight="1">
      <c r="A230" s="226">
        <v>5</v>
      </c>
      <c r="B230" s="227" t="s">
        <v>324</v>
      </c>
      <c r="C230" s="228">
        <v>80677</v>
      </c>
      <c r="D230" s="228">
        <v>116</v>
      </c>
      <c r="E230" s="270">
        <f>C230+D230</f>
        <v>80793</v>
      </c>
      <c r="F230" s="247"/>
      <c r="G230" s="247"/>
      <c r="H230" s="247"/>
      <c r="I230" s="278">
        <v>116</v>
      </c>
      <c r="J230" s="230">
        <v>4</v>
      </c>
      <c r="K230" s="227" t="s">
        <v>169</v>
      </c>
      <c r="L230" s="228">
        <v>116</v>
      </c>
      <c r="M230" s="231" t="s">
        <v>170</v>
      </c>
    </row>
    <row r="231" spans="1:16" ht="17.25" customHeight="1">
      <c r="A231" s="232" t="s">
        <v>114</v>
      </c>
      <c r="B231" s="233"/>
      <c r="C231" s="234">
        <v>320492</v>
      </c>
      <c r="D231" s="234">
        <v>248</v>
      </c>
      <c r="E231" s="279">
        <f>C231+D231</f>
        <v>320740</v>
      </c>
      <c r="F231" s="288"/>
      <c r="G231" s="288"/>
      <c r="H231" s="288"/>
      <c r="I231" s="282">
        <v>248</v>
      </c>
      <c r="J231" s="236"/>
      <c r="K231" s="283"/>
      <c r="L231" s="279"/>
      <c r="M231" s="238"/>
      <c r="P231" s="199"/>
    </row>
    <row r="238" spans="1:16" ht="17.25" customHeight="1">
      <c r="A238" s="46" t="s">
        <v>325</v>
      </c>
      <c r="B238" s="46"/>
      <c r="C238" s="46"/>
      <c r="D238" s="46"/>
      <c r="E238" s="46"/>
      <c r="F238" s="46"/>
      <c r="G238" s="46"/>
      <c r="H238" s="46"/>
      <c r="I238" s="46"/>
      <c r="J238" s="46"/>
      <c r="K238" s="46"/>
      <c r="L238" s="46"/>
      <c r="M238" s="46"/>
      <c r="P238" s="199"/>
    </row>
    <row r="239" spans="1:16" ht="17.25" customHeight="1">
      <c r="A239" s="46" t="s">
        <v>326</v>
      </c>
      <c r="B239" s="46"/>
      <c r="C239" s="46"/>
      <c r="D239" s="46"/>
      <c r="E239" s="46"/>
      <c r="F239" s="46"/>
      <c r="G239" s="46"/>
      <c r="H239" s="46"/>
      <c r="I239" s="46"/>
      <c r="J239" s="46"/>
      <c r="K239" s="46"/>
      <c r="L239" s="46"/>
      <c r="M239" s="46"/>
      <c r="P239" s="199"/>
    </row>
    <row r="240" spans="1:16" ht="17.25" customHeight="1">
      <c r="A240" s="199" t="s">
        <v>327</v>
      </c>
      <c r="F240" s="199" t="s">
        <v>328</v>
      </c>
      <c r="M240" s="203" t="s">
        <v>161</v>
      </c>
    </row>
    <row r="241" spans="1:16" ht="17.25" customHeight="1">
      <c r="A241" s="254"/>
      <c r="B241" s="255"/>
      <c r="C241" s="256"/>
      <c r="D241" s="257"/>
      <c r="E241" s="256"/>
      <c r="F241" s="258" t="s">
        <v>162</v>
      </c>
      <c r="G241" s="49"/>
      <c r="H241" s="49"/>
      <c r="I241" s="142"/>
      <c r="J241" s="207" t="s">
        <v>103</v>
      </c>
      <c r="K241" s="207"/>
      <c r="L241" s="209"/>
      <c r="M241" s="210"/>
      <c r="P241" s="199"/>
    </row>
    <row r="242" spans="1:16" ht="17.25" customHeight="1">
      <c r="A242" s="211" t="s">
        <v>104</v>
      </c>
      <c r="B242" s="259"/>
      <c r="C242" s="260" t="s">
        <v>105</v>
      </c>
      <c r="D242" s="261" t="s">
        <v>106</v>
      </c>
      <c r="E242" s="260" t="s">
        <v>107</v>
      </c>
      <c r="F242" s="262" t="s">
        <v>163</v>
      </c>
      <c r="G242" s="262"/>
      <c r="H242" s="262"/>
      <c r="I242" s="263" t="s">
        <v>164</v>
      </c>
      <c r="J242" s="264" t="s">
        <v>165</v>
      </c>
      <c r="K242" s="265"/>
      <c r="L242" s="266" t="s">
        <v>166</v>
      </c>
      <c r="M242" s="267" t="s">
        <v>167</v>
      </c>
      <c r="P242" s="199"/>
    </row>
    <row r="243" spans="1:16" ht="17.25" customHeight="1">
      <c r="A243" s="268"/>
      <c r="B243" s="269"/>
      <c r="C243" s="270"/>
      <c r="D243" s="271"/>
      <c r="E243" s="270"/>
      <c r="F243" s="272" t="s">
        <v>93</v>
      </c>
      <c r="G243" s="273" t="s">
        <v>94</v>
      </c>
      <c r="H243" s="272" t="s">
        <v>95</v>
      </c>
      <c r="I243" s="274" t="s">
        <v>96</v>
      </c>
      <c r="J243" s="275"/>
      <c r="K243" s="276"/>
      <c r="L243" s="277"/>
      <c r="M243" s="225"/>
      <c r="P243" s="199"/>
    </row>
    <row r="244" spans="1:16" ht="17.25" customHeight="1">
      <c r="A244" s="226">
        <v>1</v>
      </c>
      <c r="B244" s="227" t="s">
        <v>329</v>
      </c>
      <c r="C244" s="228">
        <v>257946</v>
      </c>
      <c r="D244" s="228">
        <v>114</v>
      </c>
      <c r="E244" s="270">
        <f>C244+D244</f>
        <v>258060</v>
      </c>
      <c r="F244" s="293">
        <v>5028</v>
      </c>
      <c r="G244" s="293">
        <v>0</v>
      </c>
      <c r="H244" s="293">
        <v>0</v>
      </c>
      <c r="I244" s="278">
        <v>-4914</v>
      </c>
      <c r="J244" s="230">
        <v>4</v>
      </c>
      <c r="K244" s="227" t="s">
        <v>169</v>
      </c>
      <c r="L244" s="228">
        <v>114</v>
      </c>
      <c r="M244" s="231" t="s">
        <v>170</v>
      </c>
    </row>
    <row r="245" spans="1:16" ht="17.25" customHeight="1">
      <c r="A245" s="232" t="s">
        <v>114</v>
      </c>
      <c r="B245" s="233"/>
      <c r="C245" s="234">
        <v>257946</v>
      </c>
      <c r="D245" s="234">
        <v>114</v>
      </c>
      <c r="E245" s="279">
        <f>C245+D245</f>
        <v>258060</v>
      </c>
      <c r="F245" s="288">
        <v>5028</v>
      </c>
      <c r="G245" s="288">
        <v>0</v>
      </c>
      <c r="H245" s="288">
        <v>0</v>
      </c>
      <c r="I245" s="282">
        <v>-4914</v>
      </c>
      <c r="J245" s="236"/>
      <c r="K245" s="283"/>
      <c r="L245" s="279"/>
      <c r="M245" s="238"/>
      <c r="P245" s="199"/>
    </row>
    <row r="247" spans="1:16" ht="17.25" customHeight="1">
      <c r="A247" s="199" t="s">
        <v>330</v>
      </c>
      <c r="B247" s="201"/>
      <c r="C247" s="200"/>
      <c r="D247" s="200"/>
      <c r="E247" s="200"/>
      <c r="F247" s="200" t="s">
        <v>331</v>
      </c>
      <c r="G247" s="200"/>
      <c r="H247" s="200"/>
      <c r="I247" s="200"/>
      <c r="K247" s="200"/>
      <c r="L247" s="200"/>
      <c r="M247" s="203" t="s">
        <v>161</v>
      </c>
      <c r="P247" s="199"/>
    </row>
    <row r="248" spans="1:16" ht="17.25" customHeight="1">
      <c r="A248" s="254"/>
      <c r="B248" s="255"/>
      <c r="C248" s="256"/>
      <c r="D248" s="257"/>
      <c r="E248" s="256"/>
      <c r="F248" s="258" t="s">
        <v>162</v>
      </c>
      <c r="G248" s="49"/>
      <c r="H248" s="49"/>
      <c r="I248" s="142"/>
      <c r="J248" s="207" t="s">
        <v>103</v>
      </c>
      <c r="K248" s="207"/>
      <c r="L248" s="209"/>
      <c r="M248" s="210"/>
      <c r="P248" s="199"/>
    </row>
    <row r="249" spans="1:16" ht="17.25" customHeight="1">
      <c r="A249" s="211" t="s">
        <v>104</v>
      </c>
      <c r="B249" s="259"/>
      <c r="C249" s="260" t="s">
        <v>105</v>
      </c>
      <c r="D249" s="261" t="s">
        <v>106</v>
      </c>
      <c r="E249" s="260" t="s">
        <v>107</v>
      </c>
      <c r="F249" s="262" t="s">
        <v>163</v>
      </c>
      <c r="G249" s="262"/>
      <c r="H249" s="262"/>
      <c r="I249" s="263" t="s">
        <v>164</v>
      </c>
      <c r="J249" s="264" t="s">
        <v>165</v>
      </c>
      <c r="K249" s="265"/>
      <c r="L249" s="266" t="s">
        <v>166</v>
      </c>
      <c r="M249" s="267" t="s">
        <v>167</v>
      </c>
      <c r="P249" s="199"/>
    </row>
    <row r="250" spans="1:16" ht="17.25" customHeight="1">
      <c r="A250" s="268"/>
      <c r="B250" s="269"/>
      <c r="C250" s="270"/>
      <c r="D250" s="271"/>
      <c r="E250" s="270"/>
      <c r="F250" s="272" t="s">
        <v>93</v>
      </c>
      <c r="G250" s="273" t="s">
        <v>94</v>
      </c>
      <c r="H250" s="272" t="s">
        <v>95</v>
      </c>
      <c r="I250" s="274" t="s">
        <v>96</v>
      </c>
      <c r="J250" s="275"/>
      <c r="K250" s="276"/>
      <c r="L250" s="277"/>
      <c r="M250" s="225"/>
      <c r="P250" s="199"/>
    </row>
    <row r="251" spans="1:16" ht="17.25" customHeight="1">
      <c r="A251" s="239">
        <v>1</v>
      </c>
      <c r="B251" s="240" t="s">
        <v>332</v>
      </c>
      <c r="C251" s="241">
        <v>1339000</v>
      </c>
      <c r="D251" s="241">
        <v>1100</v>
      </c>
      <c r="E251" s="284">
        <f>C251+D251</f>
        <v>1340100</v>
      </c>
      <c r="F251" s="285"/>
      <c r="G251" s="285"/>
      <c r="H251" s="285"/>
      <c r="I251" s="286">
        <v>1100</v>
      </c>
      <c r="J251" s="243">
        <v>22</v>
      </c>
      <c r="K251" s="240" t="s">
        <v>235</v>
      </c>
      <c r="L251" s="241">
        <v>1100</v>
      </c>
      <c r="M251" s="244" t="s">
        <v>333</v>
      </c>
    </row>
    <row r="252" spans="1:16" ht="17.25" customHeight="1">
      <c r="A252" s="219"/>
      <c r="B252" s="248"/>
      <c r="C252" s="247"/>
      <c r="D252" s="247"/>
      <c r="E252" s="247"/>
      <c r="F252" s="247"/>
      <c r="G252" s="247"/>
      <c r="H252" s="247"/>
      <c r="I252" s="247"/>
      <c r="J252" s="247"/>
      <c r="K252" s="227" t="s">
        <v>237</v>
      </c>
      <c r="L252" s="247"/>
      <c r="M252" s="225"/>
    </row>
    <row r="253" spans="1:16" ht="17.25" customHeight="1">
      <c r="A253" s="239">
        <v>3</v>
      </c>
      <c r="B253" s="240" t="s">
        <v>334</v>
      </c>
      <c r="C253" s="241">
        <v>0</v>
      </c>
      <c r="D253" s="241">
        <v>30</v>
      </c>
      <c r="E253" s="284">
        <f>C253+D253</f>
        <v>30</v>
      </c>
      <c r="F253" s="285"/>
      <c r="G253" s="285"/>
      <c r="H253" s="285"/>
      <c r="I253" s="286">
        <v>30</v>
      </c>
      <c r="J253" s="243">
        <v>21</v>
      </c>
      <c r="K253" s="240" t="s">
        <v>335</v>
      </c>
      <c r="L253" s="241">
        <v>30</v>
      </c>
      <c r="M253" s="244" t="s">
        <v>336</v>
      </c>
    </row>
    <row r="254" spans="1:16" ht="17.25" customHeight="1">
      <c r="A254" s="219"/>
      <c r="B254" s="248"/>
      <c r="C254" s="247"/>
      <c r="D254" s="247"/>
      <c r="E254" s="247"/>
      <c r="F254" s="247"/>
      <c r="G254" s="247"/>
      <c r="H254" s="247"/>
      <c r="I254" s="247"/>
      <c r="J254" s="247"/>
      <c r="K254" s="227" t="s">
        <v>337</v>
      </c>
      <c r="L254" s="247"/>
      <c r="M254" s="225"/>
    </row>
    <row r="255" spans="1:16" ht="17.25" customHeight="1">
      <c r="A255" s="232" t="s">
        <v>114</v>
      </c>
      <c r="B255" s="233"/>
      <c r="C255" s="234">
        <v>1388054</v>
      </c>
      <c r="D255" s="234">
        <v>1130</v>
      </c>
      <c r="E255" s="279">
        <f>C255+D255</f>
        <v>1389184</v>
      </c>
      <c r="F255" s="288"/>
      <c r="G255" s="288"/>
      <c r="H255" s="288"/>
      <c r="I255" s="282">
        <v>1130</v>
      </c>
      <c r="J255" s="236"/>
      <c r="K255" s="283"/>
      <c r="L255" s="279"/>
      <c r="M255" s="238"/>
      <c r="P255" s="199"/>
    </row>
  </sheetData>
  <mergeCells count="151">
    <mergeCell ref="L249:L250"/>
    <mergeCell ref="A250:B250"/>
    <mergeCell ref="A255:B255"/>
    <mergeCell ref="A245:B245"/>
    <mergeCell ref="A248:B248"/>
    <mergeCell ref="F248:I248"/>
    <mergeCell ref="A249:B249"/>
    <mergeCell ref="F249:H249"/>
    <mergeCell ref="J249:K250"/>
    <mergeCell ref="A231:B231"/>
    <mergeCell ref="A238:M238"/>
    <mergeCell ref="A239:M239"/>
    <mergeCell ref="A241:B241"/>
    <mergeCell ref="F241:I241"/>
    <mergeCell ref="A242:B242"/>
    <mergeCell ref="F242:H242"/>
    <mergeCell ref="J242:K243"/>
    <mergeCell ref="L242:L243"/>
    <mergeCell ref="A243:B243"/>
    <mergeCell ref="L217:L218"/>
    <mergeCell ref="A218:B218"/>
    <mergeCell ref="A222:B222"/>
    <mergeCell ref="A225:B225"/>
    <mergeCell ref="F225:I225"/>
    <mergeCell ref="A226:B226"/>
    <mergeCell ref="F226:H226"/>
    <mergeCell ref="J226:K227"/>
    <mergeCell ref="L226:L227"/>
    <mergeCell ref="A227:B227"/>
    <mergeCell ref="A213:B213"/>
    <mergeCell ref="A216:B216"/>
    <mergeCell ref="F216:I216"/>
    <mergeCell ref="A217:B217"/>
    <mergeCell ref="F217:H217"/>
    <mergeCell ref="J217:K218"/>
    <mergeCell ref="L193:L194"/>
    <mergeCell ref="A194:B194"/>
    <mergeCell ref="A197:B197"/>
    <mergeCell ref="A208:B208"/>
    <mergeCell ref="F208:I208"/>
    <mergeCell ref="A209:B209"/>
    <mergeCell ref="F209:H209"/>
    <mergeCell ref="J209:K210"/>
    <mergeCell ref="L209:L210"/>
    <mergeCell ref="A210:B210"/>
    <mergeCell ref="A189:B189"/>
    <mergeCell ref="A192:B192"/>
    <mergeCell ref="F192:I192"/>
    <mergeCell ref="A193:B193"/>
    <mergeCell ref="F193:H193"/>
    <mergeCell ref="J193:K194"/>
    <mergeCell ref="A181:B181"/>
    <mergeCell ref="F181:I181"/>
    <mergeCell ref="A182:B182"/>
    <mergeCell ref="F182:H182"/>
    <mergeCell ref="J182:K183"/>
    <mergeCell ref="L182:L183"/>
    <mergeCell ref="A183:B183"/>
    <mergeCell ref="A174:B174"/>
    <mergeCell ref="F174:H174"/>
    <mergeCell ref="J174:K175"/>
    <mergeCell ref="L174:L175"/>
    <mergeCell ref="A175:B175"/>
    <mergeCell ref="A178:B178"/>
    <mergeCell ref="L158:L159"/>
    <mergeCell ref="A159:B159"/>
    <mergeCell ref="A164:B164"/>
    <mergeCell ref="A170:M170"/>
    <mergeCell ref="A171:M171"/>
    <mergeCell ref="A173:B173"/>
    <mergeCell ref="F173:I173"/>
    <mergeCell ref="A154:B154"/>
    <mergeCell ref="A157:B157"/>
    <mergeCell ref="F157:I157"/>
    <mergeCell ref="A158:B158"/>
    <mergeCell ref="F158:H158"/>
    <mergeCell ref="J158:K159"/>
    <mergeCell ref="L143:L144"/>
    <mergeCell ref="A144:B144"/>
    <mergeCell ref="A147:B147"/>
    <mergeCell ref="A150:B150"/>
    <mergeCell ref="F150:I150"/>
    <mergeCell ref="A151:B151"/>
    <mergeCell ref="F151:H151"/>
    <mergeCell ref="J151:K152"/>
    <mergeCell ref="L151:L152"/>
    <mergeCell ref="A152:B152"/>
    <mergeCell ref="A139:B139"/>
    <mergeCell ref="A142:B142"/>
    <mergeCell ref="F142:I142"/>
    <mergeCell ref="A143:B143"/>
    <mergeCell ref="F143:H143"/>
    <mergeCell ref="J143:K144"/>
    <mergeCell ref="A115:B115"/>
    <mergeCell ref="F115:I115"/>
    <mergeCell ref="A116:B116"/>
    <mergeCell ref="F116:H116"/>
    <mergeCell ref="J116:K117"/>
    <mergeCell ref="L116:L117"/>
    <mergeCell ref="A117:B117"/>
    <mergeCell ref="A106:B106"/>
    <mergeCell ref="F106:H106"/>
    <mergeCell ref="J106:K107"/>
    <mergeCell ref="L106:L107"/>
    <mergeCell ref="A107:B107"/>
    <mergeCell ref="A112:B112"/>
    <mergeCell ref="L59:L60"/>
    <mergeCell ref="A60:B60"/>
    <mergeCell ref="A102:M102"/>
    <mergeCell ref="A103:M103"/>
    <mergeCell ref="A105:B105"/>
    <mergeCell ref="F105:I105"/>
    <mergeCell ref="A55:B55"/>
    <mergeCell ref="A58:B58"/>
    <mergeCell ref="F58:I58"/>
    <mergeCell ref="A59:B59"/>
    <mergeCell ref="F59:H59"/>
    <mergeCell ref="J59:K60"/>
    <mergeCell ref="A50:B50"/>
    <mergeCell ref="F50:I50"/>
    <mergeCell ref="A51:B51"/>
    <mergeCell ref="F51:H51"/>
    <mergeCell ref="J51:K52"/>
    <mergeCell ref="L51:L52"/>
    <mergeCell ref="A52:B52"/>
    <mergeCell ref="A38:B38"/>
    <mergeCell ref="F38:H38"/>
    <mergeCell ref="J38:K39"/>
    <mergeCell ref="L38:L39"/>
    <mergeCell ref="A39:B39"/>
    <mergeCell ref="A47:B47"/>
    <mergeCell ref="L13:L14"/>
    <mergeCell ref="A14:B14"/>
    <mergeCell ref="A30:B30"/>
    <mergeCell ref="A34:M34"/>
    <mergeCell ref="A35:M35"/>
    <mergeCell ref="A37:B37"/>
    <mergeCell ref="F37:I37"/>
    <mergeCell ref="A9:B9"/>
    <mergeCell ref="A12:B12"/>
    <mergeCell ref="F12:I12"/>
    <mergeCell ref="A13:B13"/>
    <mergeCell ref="F13:H13"/>
    <mergeCell ref="J13:K14"/>
    <mergeCell ref="A5:B5"/>
    <mergeCell ref="F5:I5"/>
    <mergeCell ref="A6:B6"/>
    <mergeCell ref="F6:H6"/>
    <mergeCell ref="J6:K7"/>
    <mergeCell ref="L6:L7"/>
    <mergeCell ref="A7:B7"/>
  </mergeCells>
  <phoneticPr fontId="1"/>
  <printOptions horizontalCentered="1"/>
  <pageMargins left="0" right="0" top="0.35433070866141736" bottom="0.35433070866141736" header="0.19685039370078741" footer="0.19685039370078741"/>
  <pageSetup paperSize="9" pageOrder="overThenDown"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2DABF-6949-44B7-9052-1E194BA45251}">
  <dimension ref="A1:Z55"/>
  <sheetViews>
    <sheetView showZeros="0" view="pageBreakPreview" zoomScale="85" zoomScaleNormal="85" zoomScaleSheetLayoutView="85" workbookViewId="0"/>
  </sheetViews>
  <sheetFormatPr defaultColWidth="9" defaultRowHeight="13.5"/>
  <cols>
    <col min="1" max="1" width="7.625" style="294" customWidth="1"/>
    <col min="2" max="2" width="1.375" style="294" customWidth="1"/>
    <col min="3" max="3" width="9.125" style="294" customWidth="1"/>
    <col min="4" max="4" width="1.375" style="294" customWidth="1"/>
    <col min="5" max="5" width="9.125" style="294" customWidth="1"/>
    <col min="6" max="6" width="1.375" style="294" customWidth="1"/>
    <col min="7" max="7" width="9.125" style="294" customWidth="1"/>
    <col min="8" max="8" width="1.375" style="294" customWidth="1"/>
    <col min="9" max="9" width="9.125" style="294" customWidth="1"/>
    <col min="10" max="10" width="1.375" style="294" customWidth="1"/>
    <col min="11" max="11" width="9.125" style="294" customWidth="1"/>
    <col min="12" max="12" width="1.375" style="294" customWidth="1"/>
    <col min="13" max="13" width="9.125" style="294" customWidth="1"/>
    <col min="14" max="14" width="1.375" style="294" customWidth="1"/>
    <col min="15" max="15" width="9.125" style="294" customWidth="1"/>
    <col min="16" max="16" width="1.375" style="294" customWidth="1"/>
    <col min="17" max="17" width="9.125" style="294" customWidth="1"/>
    <col min="18" max="18" width="1.375" style="294" customWidth="1"/>
    <col min="19" max="19" width="9.125" style="294" customWidth="1"/>
    <col min="20" max="20" width="1.375" style="294" customWidth="1"/>
    <col min="21" max="21" width="9.125" style="294" customWidth="1"/>
    <col min="22" max="22" width="1.375" style="294" customWidth="1"/>
    <col min="23" max="23" width="9.125" style="294" customWidth="1"/>
    <col min="24" max="24" width="1.375" style="294" customWidth="1"/>
    <col min="25" max="25" width="11.625" style="294" customWidth="1"/>
    <col min="26" max="26" width="10" style="294" customWidth="1"/>
    <col min="27" max="16384" width="9" style="294"/>
  </cols>
  <sheetData>
    <row r="1" spans="1:26" s="297" customFormat="1" ht="22.5" customHeight="1">
      <c r="A1" s="295" t="s">
        <v>338</v>
      </c>
      <c r="B1" s="295"/>
      <c r="C1" s="295"/>
      <c r="D1" s="295"/>
      <c r="E1" s="295"/>
      <c r="F1" s="295"/>
      <c r="G1" s="295"/>
      <c r="H1" s="295"/>
      <c r="I1" s="295"/>
      <c r="J1" s="295"/>
      <c r="K1" s="295"/>
      <c r="L1" s="295"/>
      <c r="M1" s="295"/>
      <c r="N1" s="295"/>
      <c r="O1" s="295"/>
      <c r="P1" s="295"/>
      <c r="Q1" s="295"/>
      <c r="R1" s="295"/>
      <c r="S1" s="295"/>
      <c r="T1" s="295"/>
      <c r="U1" s="295"/>
      <c r="V1" s="295"/>
      <c r="W1" s="295"/>
      <c r="X1" s="295"/>
      <c r="Y1" s="295"/>
      <c r="Z1" s="296"/>
    </row>
    <row r="2" spans="1:26" s="297" customFormat="1" ht="22.5" customHeight="1">
      <c r="A2" s="296"/>
      <c r="B2" s="296"/>
      <c r="C2" s="296"/>
      <c r="D2" s="296"/>
      <c r="E2" s="296"/>
      <c r="F2" s="296"/>
      <c r="G2" s="296"/>
      <c r="H2" s="296"/>
      <c r="I2" s="296"/>
      <c r="J2" s="296"/>
      <c r="K2" s="296"/>
      <c r="L2" s="296"/>
      <c r="M2" s="296"/>
      <c r="N2" s="296"/>
      <c r="O2" s="296"/>
      <c r="P2" s="296"/>
      <c r="Q2" s="296"/>
      <c r="R2" s="296"/>
      <c r="S2" s="296"/>
      <c r="T2" s="296"/>
      <c r="U2" s="296"/>
      <c r="V2" s="296"/>
      <c r="W2" s="296"/>
      <c r="X2" s="296"/>
      <c r="Y2" s="296"/>
      <c r="Z2" s="296"/>
    </row>
    <row r="3" spans="1:26" s="300" customFormat="1" ht="22.5" customHeight="1">
      <c r="A3" s="298" t="s">
        <v>339</v>
      </c>
      <c r="B3" s="298"/>
      <c r="C3" s="298"/>
      <c r="D3" s="298"/>
      <c r="E3" s="298"/>
      <c r="F3" s="298"/>
      <c r="G3" s="298"/>
      <c r="H3" s="298"/>
      <c r="I3" s="298"/>
      <c r="J3" s="298"/>
      <c r="K3" s="298"/>
      <c r="L3" s="298"/>
      <c r="M3" s="298"/>
      <c r="N3" s="298"/>
      <c r="O3" s="298"/>
      <c r="P3" s="298"/>
      <c r="Q3" s="298"/>
      <c r="R3" s="298"/>
      <c r="S3" s="298"/>
      <c r="T3" s="298"/>
      <c r="U3" s="298"/>
      <c r="V3" s="298"/>
      <c r="W3" s="298"/>
      <c r="X3" s="298"/>
      <c r="Y3" s="298"/>
      <c r="Z3" s="299"/>
    </row>
    <row r="4" spans="1:26" s="304" customFormat="1" ht="22.5" customHeight="1">
      <c r="A4" s="301" t="s">
        <v>62</v>
      </c>
      <c r="B4" s="302"/>
      <c r="C4" s="302"/>
      <c r="D4" s="302"/>
      <c r="E4" s="302"/>
      <c r="F4" s="302"/>
      <c r="G4" s="302"/>
      <c r="H4" s="302"/>
      <c r="I4" s="302"/>
      <c r="J4" s="302"/>
      <c r="K4" s="302"/>
      <c r="L4" s="302"/>
      <c r="M4" s="302"/>
      <c r="N4" s="302"/>
      <c r="O4" s="302"/>
      <c r="P4" s="302"/>
      <c r="Q4" s="302"/>
      <c r="R4" s="302"/>
      <c r="S4" s="302"/>
      <c r="T4" s="302"/>
      <c r="U4" s="302"/>
      <c r="V4" s="302"/>
      <c r="W4" s="302"/>
      <c r="X4" s="302"/>
      <c r="Y4" s="302"/>
      <c r="Z4" s="303"/>
    </row>
    <row r="5" spans="1:26" s="304" customFormat="1" ht="22.5" customHeight="1">
      <c r="A5" s="305" t="s">
        <v>340</v>
      </c>
      <c r="B5" s="305"/>
      <c r="C5" s="305"/>
      <c r="D5" s="306"/>
      <c r="E5" s="307"/>
      <c r="F5" s="308"/>
      <c r="G5" s="309" t="s">
        <v>341</v>
      </c>
      <c r="H5" s="310"/>
      <c r="I5" s="310"/>
      <c r="J5" s="310"/>
      <c r="K5" s="310"/>
      <c r="L5" s="310"/>
      <c r="M5" s="310"/>
      <c r="N5" s="310"/>
      <c r="O5" s="310"/>
      <c r="P5" s="310"/>
      <c r="Q5" s="310"/>
      <c r="R5" s="310"/>
      <c r="S5" s="310"/>
      <c r="T5" s="311"/>
      <c r="U5" s="309" t="s">
        <v>342</v>
      </c>
      <c r="V5" s="311"/>
      <c r="W5" s="309" t="s">
        <v>343</v>
      </c>
      <c r="X5" s="311"/>
      <c r="Y5" s="312" t="s">
        <v>344</v>
      </c>
      <c r="Z5" s="313"/>
    </row>
    <row r="6" spans="1:26" s="304" customFormat="1" ht="22.5" customHeight="1">
      <c r="A6" s="305"/>
      <c r="B6" s="305"/>
      <c r="C6" s="305"/>
      <c r="D6" s="306"/>
      <c r="E6" s="314" t="s">
        <v>345</v>
      </c>
      <c r="F6" s="315"/>
      <c r="G6" s="309" t="s">
        <v>346</v>
      </c>
      <c r="H6" s="310"/>
      <c r="I6" s="309" t="s">
        <v>347</v>
      </c>
      <c r="J6" s="311"/>
      <c r="K6" s="310" t="s">
        <v>348</v>
      </c>
      <c r="L6" s="310"/>
      <c r="M6" s="309" t="s">
        <v>349</v>
      </c>
      <c r="N6" s="311"/>
      <c r="O6" s="309" t="s">
        <v>350</v>
      </c>
      <c r="P6" s="311"/>
      <c r="Q6" s="310" t="s">
        <v>351</v>
      </c>
      <c r="R6" s="311"/>
      <c r="S6" s="309" t="s">
        <v>352</v>
      </c>
      <c r="T6" s="311"/>
      <c r="U6" s="314"/>
      <c r="V6" s="316"/>
      <c r="W6" s="314"/>
      <c r="X6" s="316"/>
      <c r="Y6" s="312"/>
      <c r="Z6" s="313"/>
    </row>
    <row r="7" spans="1:26" s="304" customFormat="1" ht="22.5" customHeight="1">
      <c r="A7" s="305"/>
      <c r="B7" s="305"/>
      <c r="C7" s="305"/>
      <c r="D7" s="306"/>
      <c r="E7" s="317" t="s">
        <v>353</v>
      </c>
      <c r="F7" s="318"/>
      <c r="G7" s="317"/>
      <c r="H7" s="318"/>
      <c r="I7" s="317"/>
      <c r="J7" s="319"/>
      <c r="K7" s="318" t="s">
        <v>354</v>
      </c>
      <c r="L7" s="318"/>
      <c r="M7" s="317" t="s">
        <v>354</v>
      </c>
      <c r="N7" s="319"/>
      <c r="O7" s="317" t="s">
        <v>354</v>
      </c>
      <c r="P7" s="319"/>
      <c r="Q7" s="318" t="s">
        <v>355</v>
      </c>
      <c r="R7" s="319"/>
      <c r="S7" s="317"/>
      <c r="T7" s="319"/>
      <c r="U7" s="314"/>
      <c r="V7" s="316"/>
      <c r="W7" s="317"/>
      <c r="X7" s="319"/>
      <c r="Y7" s="320"/>
      <c r="Z7" s="313"/>
    </row>
    <row r="8" spans="1:26" s="304" customFormat="1" ht="27" customHeight="1">
      <c r="A8" s="321" t="s">
        <v>74</v>
      </c>
      <c r="B8" s="322"/>
      <c r="C8" s="323" t="s">
        <v>356</v>
      </c>
      <c r="D8" s="324"/>
      <c r="E8" s="325">
        <v>2</v>
      </c>
      <c r="F8" s="326"/>
      <c r="G8" s="325"/>
      <c r="H8" s="326"/>
      <c r="I8" s="325">
        <v>18040</v>
      </c>
      <c r="J8" s="327"/>
      <c r="K8" s="326">
        <v>6459</v>
      </c>
      <c r="L8" s="326"/>
      <c r="M8" s="325"/>
      <c r="N8" s="327"/>
      <c r="O8" s="325"/>
      <c r="P8" s="327"/>
      <c r="Q8" s="326">
        <v>542</v>
      </c>
      <c r="R8" s="327"/>
      <c r="S8" s="325">
        <f t="shared" ref="S8:S15" si="0">SUM(G8:Q8)</f>
        <v>25041</v>
      </c>
      <c r="T8" s="327"/>
      <c r="U8" s="328">
        <v>4587</v>
      </c>
      <c r="V8" s="329"/>
      <c r="W8" s="325">
        <f>S8+U8</f>
        <v>29628</v>
      </c>
      <c r="X8" s="327"/>
      <c r="Y8" s="330"/>
    </row>
    <row r="9" spans="1:26" s="304" customFormat="1" ht="27" customHeight="1">
      <c r="A9" s="305"/>
      <c r="B9" s="331"/>
      <c r="C9" s="332" t="s">
        <v>357</v>
      </c>
      <c r="D9" s="333"/>
      <c r="E9" s="328">
        <v>14</v>
      </c>
      <c r="F9" s="334"/>
      <c r="G9" s="328">
        <v>41400</v>
      </c>
      <c r="H9" s="334"/>
      <c r="I9" s="328"/>
      <c r="J9" s="329"/>
      <c r="K9" s="334">
        <v>12300</v>
      </c>
      <c r="L9" s="334"/>
      <c r="M9" s="328"/>
      <c r="N9" s="329"/>
      <c r="O9" s="328"/>
      <c r="P9" s="329"/>
      <c r="Q9" s="334"/>
      <c r="R9" s="329"/>
      <c r="S9" s="325">
        <f t="shared" si="0"/>
        <v>53700</v>
      </c>
      <c r="T9" s="329"/>
      <c r="U9" s="328">
        <v>11057</v>
      </c>
      <c r="V9" s="335"/>
      <c r="W9" s="325">
        <f>S9+U9</f>
        <v>64757</v>
      </c>
      <c r="X9" s="335"/>
      <c r="Y9" s="330"/>
    </row>
    <row r="10" spans="1:26" s="304" customFormat="1" ht="27" customHeight="1">
      <c r="A10" s="305"/>
      <c r="B10" s="331"/>
      <c r="C10" s="332" t="s">
        <v>351</v>
      </c>
      <c r="D10" s="333"/>
      <c r="E10" s="328">
        <f>1+582</f>
        <v>583</v>
      </c>
      <c r="F10" s="334"/>
      <c r="G10" s="328">
        <v>19185</v>
      </c>
      <c r="H10" s="334"/>
      <c r="I10" s="328">
        <v>6960</v>
      </c>
      <c r="J10" s="329"/>
      <c r="K10" s="334">
        <v>2453</v>
      </c>
      <c r="L10" s="334"/>
      <c r="M10" s="328"/>
      <c r="N10" s="329"/>
      <c r="O10" s="328"/>
      <c r="P10" s="329"/>
      <c r="Q10" s="334"/>
      <c r="R10" s="327"/>
      <c r="S10" s="325">
        <f t="shared" si="0"/>
        <v>28598</v>
      </c>
      <c r="T10" s="327"/>
      <c r="U10" s="328">
        <v>1963</v>
      </c>
      <c r="V10" s="329"/>
      <c r="W10" s="325">
        <f>S10+U10</f>
        <v>30561</v>
      </c>
      <c r="X10" s="329"/>
      <c r="Y10" s="330"/>
    </row>
    <row r="11" spans="1:26" s="304" customFormat="1" ht="27" customHeight="1">
      <c r="A11" s="305"/>
      <c r="B11" s="331"/>
      <c r="C11" s="332" t="s">
        <v>352</v>
      </c>
      <c r="D11" s="333"/>
      <c r="E11" s="328">
        <f>SUM(E8:E10)</f>
        <v>599</v>
      </c>
      <c r="F11" s="334"/>
      <c r="G11" s="328">
        <f>SUM(G8:G10)</f>
        <v>60585</v>
      </c>
      <c r="H11" s="334"/>
      <c r="I11" s="328">
        <f>SUM(I8:I10)</f>
        <v>25000</v>
      </c>
      <c r="J11" s="329"/>
      <c r="K11" s="334">
        <f>SUM(K8:K10)</f>
        <v>21212</v>
      </c>
      <c r="L11" s="329">
        <f>SUM(L8:L10)</f>
        <v>0</v>
      </c>
      <c r="M11" s="334">
        <f>SUM(M8:M10)</f>
        <v>0</v>
      </c>
      <c r="N11" s="329"/>
      <c r="O11" s="328">
        <f>SUM(O8:O10)</f>
        <v>0</v>
      </c>
      <c r="P11" s="329"/>
      <c r="Q11" s="334">
        <f>SUM(Q8:Q10)</f>
        <v>542</v>
      </c>
      <c r="R11" s="327"/>
      <c r="S11" s="325">
        <f t="shared" si="0"/>
        <v>107339</v>
      </c>
      <c r="T11" s="327"/>
      <c r="U11" s="328">
        <f>SUM(U8:U10)</f>
        <v>17607</v>
      </c>
      <c r="V11" s="329"/>
      <c r="W11" s="328">
        <f>SUM(S11:U11)</f>
        <v>124946</v>
      </c>
      <c r="X11" s="329"/>
      <c r="Y11" s="330"/>
    </row>
    <row r="12" spans="1:26" s="304" customFormat="1" ht="27" customHeight="1">
      <c r="A12" s="321" t="s">
        <v>358</v>
      </c>
      <c r="B12" s="322"/>
      <c r="C12" s="323" t="s">
        <v>356</v>
      </c>
      <c r="D12" s="324"/>
      <c r="E12" s="325">
        <v>2</v>
      </c>
      <c r="F12" s="326"/>
      <c r="G12" s="325"/>
      <c r="H12" s="326"/>
      <c r="I12" s="325">
        <v>18040</v>
      </c>
      <c r="J12" s="327"/>
      <c r="K12" s="326">
        <v>6459</v>
      </c>
      <c r="L12" s="326"/>
      <c r="M12" s="325"/>
      <c r="N12" s="327"/>
      <c r="O12" s="325"/>
      <c r="P12" s="327"/>
      <c r="Q12" s="326">
        <v>610</v>
      </c>
      <c r="R12" s="327"/>
      <c r="S12" s="325">
        <f t="shared" si="0"/>
        <v>25109</v>
      </c>
      <c r="T12" s="327"/>
      <c r="U12" s="328">
        <v>4587</v>
      </c>
      <c r="V12" s="329"/>
      <c r="W12" s="325">
        <f>S12+U12</f>
        <v>29696</v>
      </c>
      <c r="X12" s="327"/>
      <c r="Y12" s="330"/>
    </row>
    <row r="13" spans="1:26" s="304" customFormat="1" ht="27" customHeight="1">
      <c r="A13" s="305"/>
      <c r="B13" s="331"/>
      <c r="C13" s="332" t="s">
        <v>357</v>
      </c>
      <c r="D13" s="333"/>
      <c r="E13" s="328">
        <v>14</v>
      </c>
      <c r="F13" s="334"/>
      <c r="G13" s="328">
        <v>41400</v>
      </c>
      <c r="H13" s="334"/>
      <c r="I13" s="328"/>
      <c r="J13" s="329"/>
      <c r="K13" s="334">
        <v>12300</v>
      </c>
      <c r="L13" s="334"/>
      <c r="M13" s="328"/>
      <c r="N13" s="329"/>
      <c r="O13" s="328"/>
      <c r="P13" s="329"/>
      <c r="Q13" s="334"/>
      <c r="R13" s="329"/>
      <c r="S13" s="325">
        <f t="shared" si="0"/>
        <v>53700</v>
      </c>
      <c r="T13" s="329"/>
      <c r="U13" s="328">
        <v>11057</v>
      </c>
      <c r="V13" s="335"/>
      <c r="W13" s="325">
        <f>S13+U13</f>
        <v>64757</v>
      </c>
      <c r="X13" s="335"/>
      <c r="Y13" s="330"/>
    </row>
    <row r="14" spans="1:26" s="304" customFormat="1" ht="27" customHeight="1">
      <c r="A14" s="305"/>
      <c r="B14" s="331"/>
      <c r="C14" s="332" t="s">
        <v>351</v>
      </c>
      <c r="D14" s="333"/>
      <c r="E14" s="328">
        <f>1+582</f>
        <v>583</v>
      </c>
      <c r="F14" s="334"/>
      <c r="G14" s="328">
        <v>19185</v>
      </c>
      <c r="H14" s="334"/>
      <c r="I14" s="328">
        <v>6960</v>
      </c>
      <c r="J14" s="329"/>
      <c r="K14" s="334">
        <v>2453</v>
      </c>
      <c r="L14" s="334"/>
      <c r="M14" s="328"/>
      <c r="N14" s="329"/>
      <c r="O14" s="328"/>
      <c r="P14" s="329"/>
      <c r="Q14" s="334"/>
      <c r="R14" s="327"/>
      <c r="S14" s="325">
        <f t="shared" si="0"/>
        <v>28598</v>
      </c>
      <c r="T14" s="327"/>
      <c r="U14" s="328">
        <v>1963</v>
      </c>
      <c r="V14" s="329"/>
      <c r="W14" s="325">
        <f>S14+U14</f>
        <v>30561</v>
      </c>
      <c r="X14" s="329"/>
      <c r="Y14" s="330"/>
    </row>
    <row r="15" spans="1:26" s="304" customFormat="1" ht="27" customHeight="1">
      <c r="A15" s="305"/>
      <c r="B15" s="331"/>
      <c r="C15" s="332" t="s">
        <v>352</v>
      </c>
      <c r="D15" s="333"/>
      <c r="E15" s="328">
        <f>SUM(E12:E14)</f>
        <v>599</v>
      </c>
      <c r="F15" s="334"/>
      <c r="G15" s="328">
        <f>SUM(G12:G14)</f>
        <v>60585</v>
      </c>
      <c r="H15" s="334"/>
      <c r="I15" s="328">
        <f>SUM(I12:I14)</f>
        <v>25000</v>
      </c>
      <c r="J15" s="329"/>
      <c r="K15" s="334">
        <f>SUM(K12:K14)</f>
        <v>21212</v>
      </c>
      <c r="L15" s="329">
        <f>SUM(L12:L14)</f>
        <v>0</v>
      </c>
      <c r="M15" s="334">
        <f>SUM(M12:M14)</f>
        <v>0</v>
      </c>
      <c r="N15" s="329"/>
      <c r="O15" s="328">
        <f>SUM(O12:O14)</f>
        <v>0</v>
      </c>
      <c r="P15" s="329"/>
      <c r="Q15" s="334">
        <f>SUM(Q12:Q14)</f>
        <v>610</v>
      </c>
      <c r="R15" s="327"/>
      <c r="S15" s="325">
        <f t="shared" si="0"/>
        <v>107407</v>
      </c>
      <c r="T15" s="327"/>
      <c r="U15" s="328">
        <f>SUM(U12:U14)</f>
        <v>17607</v>
      </c>
      <c r="V15" s="329"/>
      <c r="W15" s="328">
        <f>SUM(S15:U15)</f>
        <v>125014</v>
      </c>
      <c r="X15" s="329"/>
      <c r="Y15" s="330"/>
    </row>
    <row r="16" spans="1:26" s="304" customFormat="1" ht="27" customHeight="1">
      <c r="A16" s="321" t="s">
        <v>359</v>
      </c>
      <c r="B16" s="322"/>
      <c r="C16" s="323" t="s">
        <v>356</v>
      </c>
      <c r="D16" s="324"/>
      <c r="E16" s="325">
        <f>E8-E12</f>
        <v>0</v>
      </c>
      <c r="F16" s="326"/>
      <c r="G16" s="325">
        <f>G8-G12</f>
        <v>0</v>
      </c>
      <c r="H16" s="326"/>
      <c r="I16" s="325">
        <f>I8-I12</f>
        <v>0</v>
      </c>
      <c r="J16" s="327"/>
      <c r="K16" s="326">
        <f>K8-K12</f>
        <v>0</v>
      </c>
      <c r="L16" s="326"/>
      <c r="M16" s="325">
        <f>M8-M12</f>
        <v>0</v>
      </c>
      <c r="N16" s="327"/>
      <c r="O16" s="325">
        <f>O8-O12</f>
        <v>0</v>
      </c>
      <c r="P16" s="327"/>
      <c r="Q16" s="326">
        <f>Q8-Q12</f>
        <v>-68</v>
      </c>
      <c r="R16" s="327"/>
      <c r="S16" s="325">
        <f>S8-S12</f>
        <v>-68</v>
      </c>
      <c r="T16" s="327"/>
      <c r="U16" s="328">
        <f>U8-U12</f>
        <v>0</v>
      </c>
      <c r="V16" s="329"/>
      <c r="W16" s="325">
        <f>W8-W12</f>
        <v>-68</v>
      </c>
      <c r="X16" s="327"/>
      <c r="Y16" s="330"/>
    </row>
    <row r="17" spans="1:25" s="304" customFormat="1" ht="27" customHeight="1">
      <c r="A17" s="305"/>
      <c r="B17" s="331"/>
      <c r="C17" s="332" t="s">
        <v>357</v>
      </c>
      <c r="D17" s="333"/>
      <c r="E17" s="325">
        <f>E9-E13</f>
        <v>0</v>
      </c>
      <c r="F17" s="334"/>
      <c r="G17" s="325">
        <f>G9-G13</f>
        <v>0</v>
      </c>
      <c r="H17" s="334"/>
      <c r="I17" s="325">
        <f>I9-I13</f>
        <v>0</v>
      </c>
      <c r="J17" s="329"/>
      <c r="K17" s="326">
        <f>K9-K13</f>
        <v>0</v>
      </c>
      <c r="L17" s="334"/>
      <c r="M17" s="325">
        <f>M9-M13</f>
        <v>0</v>
      </c>
      <c r="N17" s="329"/>
      <c r="O17" s="325">
        <f>O9-O13</f>
        <v>0</v>
      </c>
      <c r="P17" s="329"/>
      <c r="Q17" s="326">
        <f>Q9-Q13</f>
        <v>0</v>
      </c>
      <c r="R17" s="329"/>
      <c r="S17" s="325">
        <f>S9-S13</f>
        <v>0</v>
      </c>
      <c r="T17" s="329"/>
      <c r="U17" s="336">
        <f>U9-U13</f>
        <v>0</v>
      </c>
      <c r="V17" s="337"/>
      <c r="W17" s="338">
        <f>W9-W13</f>
        <v>0</v>
      </c>
      <c r="X17" s="335"/>
      <c r="Y17" s="330"/>
    </row>
    <row r="18" spans="1:25" s="304" customFormat="1" ht="27" customHeight="1">
      <c r="A18" s="305"/>
      <c r="B18" s="331"/>
      <c r="C18" s="332" t="s">
        <v>351</v>
      </c>
      <c r="D18" s="333"/>
      <c r="E18" s="325">
        <f>E10-E14</f>
        <v>0</v>
      </c>
      <c r="F18" s="334"/>
      <c r="G18" s="325">
        <f>G10-G14</f>
        <v>0</v>
      </c>
      <c r="H18" s="334"/>
      <c r="I18" s="325">
        <f>I10-I14</f>
        <v>0</v>
      </c>
      <c r="J18" s="329"/>
      <c r="K18" s="326">
        <f>K10-K14</f>
        <v>0</v>
      </c>
      <c r="L18" s="334"/>
      <c r="M18" s="325">
        <f>M10-M14</f>
        <v>0</v>
      </c>
      <c r="N18" s="329"/>
      <c r="O18" s="325">
        <f>O10-O14</f>
        <v>0</v>
      </c>
      <c r="P18" s="329"/>
      <c r="Q18" s="326">
        <f>Q10-Q14</f>
        <v>0</v>
      </c>
      <c r="R18" s="327"/>
      <c r="S18" s="325">
        <f>S10-S14</f>
        <v>0</v>
      </c>
      <c r="T18" s="327"/>
      <c r="U18" s="336">
        <f>U10-U14</f>
        <v>0</v>
      </c>
      <c r="V18" s="339"/>
      <c r="W18" s="338">
        <f>W10-W14</f>
        <v>0</v>
      </c>
      <c r="X18" s="329"/>
      <c r="Y18" s="330"/>
    </row>
    <row r="19" spans="1:25" s="304" customFormat="1" ht="27" customHeight="1">
      <c r="A19" s="305"/>
      <c r="B19" s="331"/>
      <c r="C19" s="332" t="s">
        <v>352</v>
      </c>
      <c r="D19" s="333"/>
      <c r="E19" s="325">
        <f>E11-E15</f>
        <v>0</v>
      </c>
      <c r="F19" s="334"/>
      <c r="G19" s="325">
        <f>G11-G15</f>
        <v>0</v>
      </c>
      <c r="H19" s="334"/>
      <c r="I19" s="325">
        <f>I11-I15</f>
        <v>0</v>
      </c>
      <c r="J19" s="329"/>
      <c r="K19" s="326">
        <f>K11-K15</f>
        <v>0</v>
      </c>
      <c r="L19" s="329"/>
      <c r="M19" s="325">
        <f>M11-M15</f>
        <v>0</v>
      </c>
      <c r="N19" s="329"/>
      <c r="O19" s="325">
        <f>O11-O15</f>
        <v>0</v>
      </c>
      <c r="P19" s="329"/>
      <c r="Q19" s="326">
        <f>Q11-Q15</f>
        <v>-68</v>
      </c>
      <c r="R19" s="327"/>
      <c r="S19" s="325">
        <f>S11-S15</f>
        <v>-68</v>
      </c>
      <c r="T19" s="327"/>
      <c r="U19" s="336">
        <f>U11-U15</f>
        <v>0</v>
      </c>
      <c r="V19" s="339"/>
      <c r="W19" s="338">
        <f>W11-W15</f>
        <v>-68</v>
      </c>
      <c r="X19" s="329"/>
      <c r="Y19" s="330"/>
    </row>
    <row r="20" spans="1:25" s="304" customFormat="1" ht="14.25">
      <c r="A20" s="313"/>
    </row>
    <row r="21" spans="1:25" s="304" customFormat="1" ht="14.25"/>
    <row r="22" spans="1:25" s="304" customFormat="1" ht="14.25"/>
    <row r="23" spans="1:25" s="304" customFormat="1" ht="14.25"/>
    <row r="24" spans="1:25" s="304" customFormat="1" ht="14.25"/>
    <row r="25" spans="1:25" s="304" customFormat="1" ht="14.25"/>
    <row r="26" spans="1:25" s="304" customFormat="1" ht="14.25"/>
    <row r="27" spans="1:25" s="304" customFormat="1" ht="14.25"/>
    <row r="28" spans="1:25" s="304" customFormat="1" ht="14.25"/>
    <row r="29" spans="1:25" s="304" customFormat="1" ht="14.25"/>
    <row r="30" spans="1:25" s="304" customFormat="1" ht="14.25"/>
    <row r="31" spans="1:25" s="304" customFormat="1" ht="14.25"/>
    <row r="32" spans="1:25" s="304" customFormat="1" ht="14.25"/>
    <row r="33" s="304" customFormat="1" ht="14.25"/>
    <row r="34" s="304" customFormat="1" ht="14.25"/>
    <row r="35" s="304" customFormat="1" ht="14.25"/>
    <row r="36" s="304" customFormat="1" ht="14.25"/>
    <row r="37" s="304" customFormat="1" ht="14.25"/>
    <row r="38" s="304" customFormat="1" ht="14.25"/>
    <row r="39" s="304" customFormat="1" ht="14.25"/>
    <row r="40" s="304" customFormat="1" ht="14.25"/>
    <row r="41" s="304" customFormat="1" ht="14.25"/>
    <row r="42" s="304" customFormat="1" ht="14.25"/>
    <row r="43" s="304" customFormat="1" ht="14.25"/>
    <row r="44" s="304" customFormat="1" ht="14.25"/>
    <row r="45" s="304" customFormat="1" ht="14.25"/>
    <row r="46" s="304" customFormat="1" ht="14.25"/>
    <row r="47" s="304" customFormat="1" ht="14.25"/>
    <row r="48" s="304" customFormat="1" ht="14.25"/>
    <row r="49" s="304" customFormat="1" ht="14.25"/>
    <row r="50" s="304" customFormat="1" ht="14.25"/>
    <row r="51" s="304" customFormat="1" ht="14.25"/>
    <row r="52" s="304" customFormat="1" ht="14.25"/>
    <row r="53" s="304" customFormat="1" ht="14.25"/>
    <row r="54" s="304" customFormat="1" ht="14.25"/>
    <row r="55" s="304" customFormat="1" ht="14.25"/>
  </sheetData>
  <mergeCells count="24">
    <mergeCell ref="A12:A15"/>
    <mergeCell ref="A16:A19"/>
    <mergeCell ref="E7:F7"/>
    <mergeCell ref="K7:L7"/>
    <mergeCell ref="M7:N7"/>
    <mergeCell ref="O7:P7"/>
    <mergeCell ref="Q7:R7"/>
    <mergeCell ref="A8:A11"/>
    <mergeCell ref="I6:J7"/>
    <mergeCell ref="K6:L6"/>
    <mergeCell ref="M6:N6"/>
    <mergeCell ref="O6:P6"/>
    <mergeCell ref="Q6:R6"/>
    <mergeCell ref="S6:T7"/>
    <mergeCell ref="A1:Y1"/>
    <mergeCell ref="A3:Y3"/>
    <mergeCell ref="A4:Y4"/>
    <mergeCell ref="A5:D7"/>
    <mergeCell ref="G5:T5"/>
    <mergeCell ref="U5:V7"/>
    <mergeCell ref="W5:X7"/>
    <mergeCell ref="Y5:Y7"/>
    <mergeCell ref="E6:F6"/>
    <mergeCell ref="G6:H7"/>
  </mergeCells>
  <phoneticPr fontId="1"/>
  <pageMargins left="0.78740157480314965" right="0.39370078740157483" top="0.98425196850393704" bottom="0.98425196850393704" header="0.51181102362204722" footer="0.51181102362204722"/>
  <pageSetup paperSize="9" firstPageNumber="19" orientation="landscape" useFirstPageNumber="1" r:id="rId1"/>
  <headerFooter differentOddEven="1" scaleWithDoc="0" alignWithMargins="0">
    <oddFooter>&amp;C&amp;"ＭＳ 明朝,標準"- &amp;P -&amp;R&amp;"ＭＳ 明朝,標準"一般会計</oddFooter>
    <evenHeader>&amp;C&amp;"ＭＳ 明朝,標準"- &amp;P -&amp;R&amp;"ＭＳ 明朝,標準"一般会計</even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調整用</vt:lpstr>
      <vt:lpstr>第１表</vt:lpstr>
      <vt:lpstr>第２表</vt:lpstr>
      <vt:lpstr>第３表</vt:lpstr>
      <vt:lpstr>総括(歳入)</vt:lpstr>
      <vt:lpstr>総括(歳出)</vt:lpstr>
      <vt:lpstr>明細(歳入)</vt:lpstr>
      <vt:lpstr>明細(歳出)</vt:lpstr>
      <vt:lpstr>特別職</vt:lpstr>
      <vt:lpstr>一般職</vt:lpstr>
      <vt:lpstr>（２）</vt:lpstr>
      <vt:lpstr>（３）</vt:lpstr>
      <vt:lpstr>ウ</vt:lpstr>
      <vt:lpstr>職内容</vt:lpstr>
      <vt:lpstr>エ</vt:lpstr>
      <vt:lpstr>期末手当</vt:lpstr>
      <vt:lpstr>'（２）'!Print_Area</vt:lpstr>
      <vt:lpstr>'（３）'!Print_Area</vt:lpstr>
      <vt:lpstr>ウ!Print_Area</vt:lpstr>
      <vt:lpstr>エ!Print_Area</vt:lpstr>
      <vt:lpstr>一般職!Print_Area</vt:lpstr>
      <vt:lpstr>期末手当!Print_Area</vt:lpstr>
      <vt:lpstr>'総括(歳出)'!Print_Area</vt:lpstr>
      <vt:lpstr>'総括(歳入)'!Print_Area</vt:lpstr>
      <vt:lpstr>第１表!Print_Area</vt:lpstr>
      <vt:lpstr>第２表!Print_Area</vt:lpstr>
      <vt:lpstr>第３表!Print_Area</vt:lpstr>
      <vt:lpstr>調整用!Print_Area</vt:lpstr>
      <vt:lpstr>特別職!Print_Area</vt:lpstr>
      <vt:lpstr>'明細(歳出)'!Print_Area</vt:lpstr>
      <vt:lpstr>'明細(歳入)'!Print_Area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福澤 秀一</dc:creator>
  <cp:lastModifiedBy>福澤 秀一</cp:lastModifiedBy>
  <cp:lastPrinted>2025-09-11T02:08:47Z</cp:lastPrinted>
  <dcterms:created xsi:type="dcterms:W3CDTF">2025-08-07T09:16:58Z</dcterms:created>
  <dcterms:modified xsi:type="dcterms:W3CDTF">2025-09-11T02:08:58Z</dcterms:modified>
</cp:coreProperties>
</file>