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fukuzawa\Desktop\"/>
    </mc:Choice>
  </mc:AlternateContent>
  <xr:revisionPtr revIDLastSave="0" documentId="13_ncr:1_{6893F8FA-B306-4DAA-8C1D-7E68EB851C5C}" xr6:coauthVersionLast="47" xr6:coauthVersionMax="47" xr10:uidLastSave="{00000000-0000-0000-0000-000000000000}"/>
  <bookViews>
    <workbookView xWindow="20370" yWindow="-120" windowWidth="29040" windowHeight="16440" xr2:uid="{68AF1CE0-A498-4010-AEF8-DC502EEFDEB9}"/>
  </bookViews>
  <sheets>
    <sheet name="第１表" sheetId="1" r:id="rId1"/>
    <sheet name="第２表" sheetId="6" r:id="rId2"/>
    <sheet name="総括(歳入)" sheetId="2" r:id="rId3"/>
    <sheet name="総括(歳出)" sheetId="3" r:id="rId4"/>
    <sheet name="明細(歳入)" sheetId="4" r:id="rId5"/>
    <sheet name="明細(歳出)" sheetId="5" r:id="rId6"/>
    <sheet name="調整用" sheetId="15" r:id="rId7"/>
    <sheet name="特別職" sheetId="7" r:id="rId8"/>
    <sheet name="一般職" sheetId="8" r:id="rId9"/>
    <sheet name="（２）" sheetId="9" r:id="rId10"/>
    <sheet name="（３）" sheetId="10" r:id="rId11"/>
    <sheet name="ウ" sheetId="11" r:id="rId12"/>
    <sheet name="職内容" sheetId="12" r:id="rId13"/>
    <sheet name="エ" sheetId="13" r:id="rId14"/>
    <sheet name="期末手当" sheetId="14" r:id="rId15"/>
  </sheets>
  <definedNames>
    <definedName name="_xlnm.Print_Area" localSheetId="9">'（２）'!$A$1:$P$14</definedName>
    <definedName name="_xlnm.Print_Area" localSheetId="10">'（３）'!$A$1:$L$15</definedName>
    <definedName name="_xlnm.Print_Area" localSheetId="11">ウ!$A$1:$K$17</definedName>
    <definedName name="_xlnm.Print_Area" localSheetId="13">エ!$A$1:$M$16</definedName>
    <definedName name="_xlnm.Print_Area" localSheetId="8">一般職!$A$1:$AY$66</definedName>
    <definedName name="_xlnm.Print_Area" localSheetId="14">期末手当!$A$1:$U$20</definedName>
    <definedName name="_xlnm.Print_Area" localSheetId="3">'総括(歳出)'!$A:$K</definedName>
    <definedName name="_xlnm.Print_Area" localSheetId="2">'総括(歳入)'!$A:$G</definedName>
    <definedName name="_xlnm.Print_Area" localSheetId="0">第１表!$A:$N</definedName>
    <definedName name="_xlnm.Print_Area" localSheetId="1">第２表!$A$1:$W$20</definedName>
    <definedName name="_xlnm.Print_Area" localSheetId="6">調整用!$A$1:$O$36</definedName>
    <definedName name="_xlnm.Print_Area" localSheetId="7">特別職!$A$1:$Y$19</definedName>
    <definedName name="_xlnm.Print_Area" localSheetId="5">'明細(歳出)'!$A:$M</definedName>
    <definedName name="_xlnm.Print_Area" localSheetId="4">'明細(歳入)'!$A:$I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4" l="1"/>
  <c r="L5" i="14"/>
  <c r="L4" i="14"/>
  <c r="H16" i="13"/>
  <c r="G16" i="13"/>
  <c r="H15" i="13"/>
  <c r="F14" i="13"/>
  <c r="H11" i="13"/>
  <c r="G11" i="13"/>
  <c r="F11" i="13" s="1"/>
  <c r="F16" i="13" s="1"/>
  <c r="F10" i="13"/>
  <c r="P7" i="13"/>
  <c r="O7" i="13"/>
  <c r="N7" i="13"/>
  <c r="F7" i="13"/>
  <c r="P6" i="13"/>
  <c r="O6" i="13"/>
  <c r="N6" i="13"/>
  <c r="P5" i="13"/>
  <c r="O5" i="13"/>
  <c r="N5" i="13"/>
  <c r="H4" i="13"/>
  <c r="P4" i="13" s="1"/>
  <c r="G4" i="13"/>
  <c r="G8" i="13" s="1"/>
  <c r="P3" i="13"/>
  <c r="O3" i="13"/>
  <c r="F3" i="13"/>
  <c r="N3" i="13" s="1"/>
  <c r="H17" i="11"/>
  <c r="J13" i="11" s="1"/>
  <c r="J17" i="11" s="1"/>
  <c r="C17" i="11"/>
  <c r="E15" i="11" s="1"/>
  <c r="E16" i="11"/>
  <c r="E14" i="11"/>
  <c r="M10" i="11"/>
  <c r="H10" i="11"/>
  <c r="C10" i="11"/>
  <c r="L10" i="11" s="1"/>
  <c r="M9" i="11"/>
  <c r="L9" i="11"/>
  <c r="M8" i="11"/>
  <c r="L8" i="11"/>
  <c r="M7" i="11"/>
  <c r="L7" i="11"/>
  <c r="M6" i="11"/>
  <c r="L6" i="11"/>
  <c r="J6" i="11"/>
  <c r="J10" i="11" s="1"/>
  <c r="J19" i="11" s="1"/>
  <c r="M5" i="11"/>
  <c r="L5" i="11"/>
  <c r="M4" i="11"/>
  <c r="L4" i="11"/>
  <c r="N6" i="10"/>
  <c r="M6" i="10"/>
  <c r="N5" i="10"/>
  <c r="M5" i="10"/>
  <c r="N4" i="10"/>
  <c r="M4" i="10"/>
  <c r="AQ64" i="8"/>
  <c r="AM64" i="8"/>
  <c r="AI64" i="8"/>
  <c r="AE64" i="8"/>
  <c r="AA64" i="8"/>
  <c r="W64" i="8"/>
  <c r="S64" i="8"/>
  <c r="O64" i="8"/>
  <c r="K64" i="8"/>
  <c r="G64" i="8"/>
  <c r="AZ62" i="8"/>
  <c r="AZ60" i="8"/>
  <c r="AF54" i="8"/>
  <c r="T54" i="8"/>
  <c r="N54" i="8"/>
  <c r="H54" i="8"/>
  <c r="D54" i="8"/>
  <c r="Z52" i="8"/>
  <c r="AL52" i="8" s="1"/>
  <c r="Z50" i="8"/>
  <c r="Z54" i="8" s="1"/>
  <c r="AQ42" i="8"/>
  <c r="AM42" i="8"/>
  <c r="AI42" i="8"/>
  <c r="AE42" i="8"/>
  <c r="AA42" i="8"/>
  <c r="W42" i="8"/>
  <c r="S42" i="8"/>
  <c r="O42" i="8"/>
  <c r="K42" i="8"/>
  <c r="G42" i="8"/>
  <c r="AZ40" i="8"/>
  <c r="AZ38" i="8"/>
  <c r="AF32" i="8"/>
  <c r="P32" i="8"/>
  <c r="B10" i="9" s="1"/>
  <c r="H32" i="8"/>
  <c r="B4" i="9" s="1"/>
  <c r="D32" i="8"/>
  <c r="X30" i="8"/>
  <c r="X32" i="8" s="1"/>
  <c r="X28" i="8"/>
  <c r="AL28" i="8" s="1"/>
  <c r="AM21" i="8"/>
  <c r="AI21" i="8"/>
  <c r="S21" i="8"/>
  <c r="O21" i="8"/>
  <c r="K21" i="8"/>
  <c r="AZ19" i="8"/>
  <c r="AQ19" i="8"/>
  <c r="AM19" i="8"/>
  <c r="AI19" i="8"/>
  <c r="AE19" i="8"/>
  <c r="AA19" i="8"/>
  <c r="W19" i="8"/>
  <c r="S19" i="8"/>
  <c r="O19" i="8"/>
  <c r="K19" i="8"/>
  <c r="G19" i="8"/>
  <c r="AQ17" i="8"/>
  <c r="AQ21" i="8" s="1"/>
  <c r="AM17" i="8"/>
  <c r="AI17" i="8"/>
  <c r="AE17" i="8"/>
  <c r="AE21" i="8" s="1"/>
  <c r="AA17" i="8"/>
  <c r="W17" i="8"/>
  <c r="W21" i="8" s="1"/>
  <c r="S17" i="8"/>
  <c r="O17" i="8"/>
  <c r="K17" i="8"/>
  <c r="G17" i="8"/>
  <c r="G21" i="8" s="1"/>
  <c r="AF11" i="8"/>
  <c r="AF9" i="8"/>
  <c r="T9" i="8"/>
  <c r="N9" i="8"/>
  <c r="H9" i="8"/>
  <c r="Z9" i="8" s="1"/>
  <c r="AL9" i="8" s="1"/>
  <c r="D9" i="8"/>
  <c r="D11" i="8" s="1"/>
  <c r="AF7" i="8"/>
  <c r="T7" i="8"/>
  <c r="T11" i="8" s="1"/>
  <c r="N7" i="8"/>
  <c r="N11" i="8" s="1"/>
  <c r="H7" i="8"/>
  <c r="Z7" i="8" s="1"/>
  <c r="D7" i="8"/>
  <c r="Q19" i="7"/>
  <c r="M19" i="7"/>
  <c r="U18" i="7"/>
  <c r="Q18" i="7"/>
  <c r="O18" i="7"/>
  <c r="M18" i="7"/>
  <c r="K18" i="7"/>
  <c r="I18" i="7"/>
  <c r="G18" i="7"/>
  <c r="U17" i="7"/>
  <c r="S17" i="7"/>
  <c r="Q17" i="7"/>
  <c r="O17" i="7"/>
  <c r="M17" i="7"/>
  <c r="K17" i="7"/>
  <c r="I17" i="7"/>
  <c r="G17" i="7"/>
  <c r="E17" i="7"/>
  <c r="U16" i="7"/>
  <c r="Q16" i="7"/>
  <c r="O16" i="7"/>
  <c r="M16" i="7"/>
  <c r="K16" i="7"/>
  <c r="I16" i="7"/>
  <c r="G16" i="7"/>
  <c r="E16" i="7"/>
  <c r="U15" i="7"/>
  <c r="U19" i="7" s="1"/>
  <c r="Q15" i="7"/>
  <c r="O15" i="7"/>
  <c r="M15" i="7"/>
  <c r="L15" i="7"/>
  <c r="K15" i="7"/>
  <c r="I15" i="7"/>
  <c r="I19" i="7" s="1"/>
  <c r="G15" i="7"/>
  <c r="S15" i="7" s="1"/>
  <c r="W15" i="7" s="1"/>
  <c r="W14" i="7"/>
  <c r="S14" i="7"/>
  <c r="E14" i="7"/>
  <c r="E15" i="7" s="1"/>
  <c r="E19" i="7" s="1"/>
  <c r="S13" i="7"/>
  <c r="W13" i="7" s="1"/>
  <c r="S12" i="7"/>
  <c r="W12" i="7" s="1"/>
  <c r="U11" i="7"/>
  <c r="Q11" i="7"/>
  <c r="O11" i="7"/>
  <c r="O19" i="7" s="1"/>
  <c r="M11" i="7"/>
  <c r="L11" i="7"/>
  <c r="K11" i="7"/>
  <c r="S11" i="7" s="1"/>
  <c r="I11" i="7"/>
  <c r="G11" i="7"/>
  <c r="E11" i="7"/>
  <c r="S10" i="7"/>
  <c r="S18" i="7" s="1"/>
  <c r="E10" i="7"/>
  <c r="S9" i="7"/>
  <c r="W9" i="7" s="1"/>
  <c r="S8" i="7"/>
  <c r="W8" i="7" s="1"/>
  <c r="W16" i="7" s="1"/>
  <c r="Z11" i="8" l="1"/>
  <c r="AL7" i="8"/>
  <c r="AL11" i="8" s="1"/>
  <c r="H12" i="9"/>
  <c r="Q13" i="9" s="1"/>
  <c r="W17" i="7"/>
  <c r="S19" i="7"/>
  <c r="W11" i="7"/>
  <c r="W19" i="7" s="1"/>
  <c r="H8" i="9"/>
  <c r="Q9" i="9" s="1"/>
  <c r="E8" i="11"/>
  <c r="E11" i="11"/>
  <c r="E4" i="11"/>
  <c r="H8" i="13"/>
  <c r="P8" i="13" s="1"/>
  <c r="W10" i="7"/>
  <c r="W18" i="7" s="1"/>
  <c r="S16" i="7"/>
  <c r="G19" i="7"/>
  <c r="H11" i="8"/>
  <c r="E5" i="11"/>
  <c r="AL50" i="8"/>
  <c r="AL54" i="8" s="1"/>
  <c r="E12" i="11"/>
  <c r="E18" i="7"/>
  <c r="K19" i="7"/>
  <c r="E9" i="11"/>
  <c r="G15" i="13"/>
  <c r="F15" i="13" s="1"/>
  <c r="G9" i="13"/>
  <c r="O9" i="13" s="1"/>
  <c r="AZ17" i="8"/>
  <c r="AL30" i="8"/>
  <c r="AL32" i="8" s="1"/>
  <c r="F4" i="13"/>
  <c r="H9" i="13"/>
  <c r="P9" i="13" s="1"/>
  <c r="E7" i="11"/>
  <c r="O4" i="13"/>
  <c r="N4" i="13" l="1"/>
  <c r="F9" i="13"/>
  <c r="N9" i="13" s="1"/>
  <c r="E6" i="11"/>
  <c r="E10" i="11"/>
  <c r="E13" i="11"/>
  <c r="E17" i="11" s="1"/>
  <c r="O8" i="13"/>
  <c r="F8" i="13"/>
  <c r="N8" i="13" s="1"/>
  <c r="E19" i="11" l="1"/>
  <c r="Y20" i="6" l="1"/>
  <c r="Y19" i="6"/>
  <c r="Y18" i="6"/>
  <c r="Y5" i="6"/>
  <c r="Y22" i="6" s="1"/>
  <c r="E418" i="5" l="1"/>
  <c r="E415" i="5"/>
  <c r="E401" i="5"/>
  <c r="E396" i="5"/>
  <c r="E393" i="5"/>
  <c r="E389" i="5"/>
  <c r="E383" i="5"/>
  <c r="E380" i="5"/>
  <c r="E372" i="5"/>
  <c r="E371" i="5"/>
  <c r="E368" i="5"/>
  <c r="E364" i="5"/>
  <c r="E358" i="5"/>
  <c r="E357" i="5"/>
  <c r="E351" i="5"/>
  <c r="E347" i="5"/>
  <c r="E338" i="5"/>
  <c r="E332" i="5"/>
  <c r="E326" i="5"/>
  <c r="E320" i="5"/>
  <c r="E314" i="5"/>
  <c r="E312" i="5"/>
  <c r="E298" i="5"/>
  <c r="E297" i="5"/>
  <c r="E291" i="5"/>
  <c r="E289" i="5"/>
  <c r="E286" i="5"/>
  <c r="E284" i="5"/>
  <c r="E278" i="5"/>
  <c r="E270" i="5"/>
  <c r="E264" i="5"/>
  <c r="E262" i="5"/>
  <c r="E258" i="5"/>
  <c r="E247" i="5"/>
  <c r="E236" i="5"/>
  <c r="E230" i="5"/>
  <c r="E228" i="5"/>
  <c r="E224" i="5"/>
  <c r="E218" i="5"/>
  <c r="E215" i="5"/>
  <c r="E211" i="5"/>
  <c r="E200" i="5"/>
  <c r="E198" i="5"/>
  <c r="E194" i="5"/>
  <c r="E184" i="5"/>
  <c r="E180" i="5"/>
  <c r="E176" i="5"/>
  <c r="E168" i="5"/>
  <c r="E166" i="5"/>
  <c r="E160" i="5"/>
  <c r="E158" i="5"/>
  <c r="E152" i="5"/>
  <c r="E150" i="5"/>
  <c r="E149" i="5"/>
  <c r="E147" i="5"/>
  <c r="E143" i="5"/>
  <c r="E131" i="5"/>
  <c r="E130" i="5"/>
  <c r="E124" i="5"/>
  <c r="E122" i="5"/>
  <c r="E116" i="5"/>
  <c r="E111" i="5"/>
  <c r="E97" i="5"/>
  <c r="E93" i="5"/>
  <c r="E87" i="5"/>
  <c r="E85" i="5"/>
  <c r="E79" i="5"/>
  <c r="E75" i="5"/>
  <c r="E65" i="5"/>
  <c r="E63" i="5"/>
  <c r="E58" i="5"/>
  <c r="E52" i="5"/>
  <c r="E50" i="5"/>
  <c r="E47" i="5"/>
  <c r="E45" i="5"/>
  <c r="E27" i="5"/>
  <c r="E26" i="5"/>
  <c r="E20" i="5"/>
  <c r="E14" i="5"/>
  <c r="E8" i="5"/>
  <c r="E88" i="4"/>
  <c r="E85" i="4"/>
  <c r="E81" i="4"/>
  <c r="E80" i="4"/>
  <c r="E78" i="4"/>
  <c r="E75" i="4"/>
  <c r="E74" i="4"/>
  <c r="E62" i="4"/>
  <c r="E59" i="4"/>
  <c r="E53" i="4"/>
  <c r="E52" i="4"/>
  <c r="E46" i="4"/>
  <c r="E45" i="4"/>
  <c r="E38" i="4"/>
  <c r="E32" i="4"/>
  <c r="E30" i="4"/>
  <c r="E24" i="4"/>
  <c r="E22" i="4"/>
  <c r="E20" i="4"/>
  <c r="E18" i="4"/>
  <c r="E12" i="4"/>
  <c r="E8" i="4"/>
  <c r="E7" i="4"/>
  <c r="K17" i="3"/>
  <c r="K15" i="3"/>
  <c r="K14" i="3"/>
  <c r="K13" i="3"/>
  <c r="K12" i="3"/>
  <c r="K11" i="3"/>
  <c r="K10" i="3"/>
  <c r="K9" i="3"/>
  <c r="K8" i="3"/>
  <c r="K7" i="3"/>
  <c r="G13" i="2"/>
  <c r="F13" i="2"/>
  <c r="E13" i="2"/>
  <c r="G12" i="2"/>
  <c r="E12" i="2"/>
  <c r="W11" i="2"/>
  <c r="G11" i="2" s="1"/>
  <c r="F11" i="2"/>
  <c r="E11" i="2"/>
  <c r="W10" i="2"/>
  <c r="G10" i="2" s="1"/>
  <c r="F10" i="2"/>
  <c r="E10" i="2"/>
  <c r="W9" i="2"/>
  <c r="G9" i="2" s="1"/>
  <c r="F9" i="2"/>
  <c r="E9" i="2"/>
  <c r="W8" i="2"/>
  <c r="G8" i="2" s="1"/>
  <c r="F8" i="2"/>
  <c r="E8" i="2"/>
  <c r="W7" i="2"/>
  <c r="G7" i="2" s="1"/>
  <c r="F7" i="2"/>
  <c r="E7" i="2"/>
  <c r="W6" i="2"/>
  <c r="G6" i="2" s="1"/>
  <c r="F6" i="2"/>
  <c r="E6" i="2"/>
  <c r="AF75" i="1"/>
  <c r="M75" i="1" s="1"/>
  <c r="K75" i="1"/>
  <c r="I75" i="1"/>
  <c r="A75" i="1"/>
  <c r="AF74" i="1"/>
  <c r="M74" i="1" s="1"/>
  <c r="I74" i="1"/>
  <c r="AF73" i="1"/>
  <c r="M73" i="1" s="1"/>
  <c r="K73" i="1"/>
  <c r="I73" i="1"/>
  <c r="AF72" i="1"/>
  <c r="M72" i="1" s="1"/>
  <c r="K72" i="1"/>
  <c r="I72" i="1"/>
  <c r="AF71" i="1"/>
  <c r="M71" i="1" s="1"/>
  <c r="K71" i="1"/>
  <c r="I71" i="1"/>
  <c r="AF70" i="1"/>
  <c r="M70" i="1"/>
  <c r="K70" i="1"/>
  <c r="I70" i="1"/>
  <c r="AF69" i="1"/>
  <c r="M69" i="1" s="1"/>
  <c r="K69" i="1"/>
  <c r="I69" i="1"/>
  <c r="AF68" i="1"/>
  <c r="M68" i="1" s="1"/>
  <c r="K68" i="1"/>
  <c r="I68" i="1"/>
  <c r="AF67" i="1"/>
  <c r="M67" i="1" s="1"/>
  <c r="K67" i="1"/>
  <c r="I67" i="1"/>
  <c r="AF66" i="1"/>
  <c r="M66" i="1"/>
  <c r="K66" i="1"/>
  <c r="I66" i="1"/>
  <c r="AF65" i="1"/>
  <c r="M65" i="1" s="1"/>
  <c r="K65" i="1"/>
  <c r="I65" i="1"/>
  <c r="AF64" i="1"/>
  <c r="M64" i="1" s="1"/>
  <c r="K64" i="1"/>
  <c r="I64" i="1"/>
  <c r="AF58" i="1"/>
  <c r="M58" i="1" s="1"/>
  <c r="K58" i="1"/>
  <c r="I58" i="1"/>
  <c r="AF57" i="1"/>
  <c r="M57" i="1" s="1"/>
  <c r="K57" i="1"/>
  <c r="I57" i="1"/>
  <c r="AF56" i="1"/>
  <c r="M56" i="1" s="1"/>
  <c r="K56" i="1"/>
  <c r="I56" i="1"/>
  <c r="AF55" i="1"/>
  <c r="M55" i="1" s="1"/>
  <c r="K55" i="1"/>
  <c r="I55" i="1"/>
  <c r="AF54" i="1"/>
  <c r="M54" i="1" s="1"/>
  <c r="K54" i="1"/>
  <c r="I54" i="1"/>
  <c r="AF53" i="1"/>
  <c r="M53" i="1" s="1"/>
  <c r="K53" i="1"/>
  <c r="I53" i="1"/>
  <c r="AF52" i="1"/>
  <c r="M52" i="1"/>
  <c r="K52" i="1"/>
  <c r="I52" i="1"/>
  <c r="AF51" i="1"/>
  <c r="M51" i="1" s="1"/>
  <c r="K51" i="1"/>
  <c r="I51" i="1"/>
  <c r="AF50" i="1"/>
  <c r="M50" i="1" s="1"/>
  <c r="K50" i="1"/>
  <c r="I50" i="1"/>
  <c r="AF49" i="1"/>
  <c r="M49" i="1" s="1"/>
  <c r="K49" i="1"/>
  <c r="I49" i="1"/>
  <c r="AF48" i="1"/>
  <c r="M48" i="1" s="1"/>
  <c r="K48" i="1"/>
  <c r="I48" i="1"/>
  <c r="AF47" i="1"/>
  <c r="M47" i="1" s="1"/>
  <c r="K47" i="1"/>
  <c r="I47" i="1"/>
  <c r="AF46" i="1"/>
  <c r="M46" i="1" s="1"/>
  <c r="K46" i="1"/>
  <c r="I46" i="1"/>
  <c r="AF45" i="1"/>
  <c r="M45" i="1" s="1"/>
  <c r="K45" i="1"/>
  <c r="I45" i="1"/>
  <c r="AF44" i="1"/>
  <c r="M44" i="1"/>
  <c r="K44" i="1"/>
  <c r="I44" i="1"/>
  <c r="AF43" i="1"/>
  <c r="M43" i="1"/>
  <c r="K43" i="1"/>
  <c r="I43" i="1"/>
  <c r="AF42" i="1"/>
  <c r="M42" i="1" s="1"/>
  <c r="K42" i="1"/>
  <c r="I42" i="1"/>
  <c r="AF41" i="1"/>
  <c r="M41" i="1"/>
  <c r="K41" i="1"/>
  <c r="I41" i="1"/>
  <c r="AF40" i="1"/>
  <c r="M40" i="1" s="1"/>
  <c r="K40" i="1"/>
  <c r="I40" i="1"/>
  <c r="AF39" i="1"/>
  <c r="M39" i="1" s="1"/>
  <c r="K39" i="1"/>
  <c r="I39" i="1"/>
  <c r="AF38" i="1"/>
  <c r="M38" i="1"/>
  <c r="K38" i="1"/>
  <c r="I38" i="1"/>
  <c r="AF37" i="1"/>
  <c r="M37" i="1"/>
  <c r="K37" i="1"/>
  <c r="I37" i="1"/>
  <c r="AF36" i="1"/>
  <c r="M36" i="1" s="1"/>
  <c r="K36" i="1"/>
  <c r="I36" i="1"/>
  <c r="AF35" i="1"/>
  <c r="M35" i="1" s="1"/>
  <c r="K35" i="1"/>
  <c r="I35" i="1"/>
  <c r="AF18" i="1"/>
  <c r="M18" i="1" s="1"/>
  <c r="K18" i="1"/>
  <c r="I18" i="1"/>
  <c r="A18" i="1"/>
  <c r="AF17" i="1"/>
  <c r="M17" i="1" s="1"/>
  <c r="I17" i="1"/>
  <c r="AF16" i="1"/>
  <c r="M16" i="1" s="1"/>
  <c r="K16" i="1"/>
  <c r="I16" i="1"/>
  <c r="AF15" i="1"/>
  <c r="M15" i="1"/>
  <c r="K15" i="1"/>
  <c r="I15" i="1"/>
  <c r="AF14" i="1"/>
  <c r="M14" i="1" s="1"/>
  <c r="K14" i="1"/>
  <c r="I14" i="1"/>
  <c r="AF13" i="1"/>
  <c r="M13" i="1" s="1"/>
  <c r="K13" i="1"/>
  <c r="I13" i="1"/>
  <c r="AF12" i="1"/>
  <c r="M12" i="1" s="1"/>
  <c r="K12" i="1"/>
  <c r="I12" i="1"/>
  <c r="AF11" i="1"/>
  <c r="M11" i="1"/>
  <c r="K11" i="1"/>
  <c r="I11" i="1"/>
  <c r="AF10" i="1"/>
  <c r="M10" i="1" s="1"/>
  <c r="K10" i="1"/>
  <c r="I10" i="1"/>
  <c r="AF9" i="1"/>
  <c r="M9" i="1" s="1"/>
  <c r="K9" i="1"/>
  <c r="I9" i="1"/>
  <c r="AF8" i="1"/>
  <c r="M8" i="1"/>
  <c r="K8" i="1"/>
  <c r="I8" i="1"/>
  <c r="AF7" i="1"/>
  <c r="M7" i="1" s="1"/>
  <c r="K7" i="1"/>
  <c r="I7" i="1"/>
  <c r="AF6" i="1"/>
  <c r="M6" i="1" s="1"/>
  <c r="K6" i="1"/>
  <c r="I6" i="1"/>
  <c r="AF5" i="1"/>
  <c r="M5" i="1" s="1"/>
  <c r="K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10" authorId="0" shapeId="0" xr:uid="{11C76B72-7CC8-4D79-B88A-045A33B27D04}">
      <text>
        <r>
          <rPr>
            <sz val="9"/>
            <color indexed="81"/>
            <rFont val="MS P ゴシック"/>
            <family val="3"/>
            <charset val="128"/>
          </rPr>
          <t>教育長含む</t>
        </r>
      </text>
    </comment>
    <comment ref="C14" authorId="0" shapeId="0" xr:uid="{B69A729D-77C2-4543-8A0D-2934362CA36D}">
      <text>
        <r>
          <rPr>
            <sz val="9"/>
            <color indexed="81"/>
            <rFont val="MS P ゴシック"/>
            <family val="3"/>
            <charset val="128"/>
          </rPr>
          <t>教育長含む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8" authorId="0" shapeId="0" xr:uid="{26D007D4-21FA-4D00-932B-3F2A130E8FDF}">
      <text>
        <r>
          <rPr>
            <sz val="9"/>
            <color indexed="81"/>
            <rFont val="MS P ゴシック"/>
            <family val="3"/>
            <charset val="128"/>
          </rPr>
          <t>239人-15人（3役＋県からの派遣1＋指導主事1＋事業会計10）</t>
        </r>
      </text>
    </comment>
    <comment ref="D30" authorId="0" shapeId="0" xr:uid="{A328CD23-B7DB-4DD1-94DF-1DEF255AB33F}">
      <text>
        <r>
          <rPr>
            <sz val="9"/>
            <color indexed="81"/>
            <rFont val="MS P ゴシック"/>
            <family val="3"/>
            <charset val="128"/>
          </rPr>
          <t>238人-13人（3役＋指導主事1＋事業会計9）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4" authorId="0" shapeId="0" xr:uid="{028D5D5F-FE11-4741-AE36-2F15D19CAF40}">
      <text>
        <r>
          <rPr>
            <sz val="9"/>
            <color indexed="81"/>
            <rFont val="MS P ゴシック"/>
            <family val="3"/>
            <charset val="128"/>
          </rPr>
          <t>55歳超　35名除く</t>
        </r>
      </text>
    </comment>
    <comment ref="H4" authorId="0" shapeId="0" xr:uid="{072C0DE3-2E14-4B58-83C2-734043F979C9}">
      <text>
        <r>
          <rPr>
            <sz val="9"/>
            <color indexed="81"/>
            <rFont val="MS P ゴシック"/>
            <family val="3"/>
            <charset val="128"/>
          </rPr>
          <t>57歳超　3名除く</t>
        </r>
      </text>
    </comment>
    <comment ref="G7" authorId="0" shapeId="0" xr:uid="{266F3A73-53F7-416D-862A-5471B7CEF200}">
      <text>
        <r>
          <rPr>
            <sz val="9"/>
            <color indexed="81"/>
            <rFont val="MS P ゴシック"/>
            <family val="3"/>
            <charset val="128"/>
          </rPr>
          <t>新採用8名から
企業会計1名除く</t>
        </r>
      </text>
    </comment>
    <comment ref="G11" authorId="0" shapeId="0" xr:uid="{B7F8481A-8932-4714-8191-5D268F04C0C9}">
      <text>
        <r>
          <rPr>
            <sz val="9"/>
            <color indexed="81"/>
            <rFont val="MS P ゴシック"/>
            <family val="3"/>
            <charset val="128"/>
          </rPr>
          <t>55歳超　35名除く</t>
        </r>
      </text>
    </comment>
    <comment ref="H11" authorId="0" shapeId="0" xr:uid="{7AB2786F-B657-400D-8BC3-A55B60A2D313}">
      <text>
        <r>
          <rPr>
            <sz val="9"/>
            <color indexed="81"/>
            <rFont val="MS P ゴシック"/>
            <family val="3"/>
            <charset val="128"/>
          </rPr>
          <t>57歳超　3名除く</t>
        </r>
      </text>
    </comment>
    <comment ref="G14" authorId="0" shapeId="0" xr:uid="{AF9D1B26-10F1-44B9-98EF-BBDC7B9798BA}">
      <text>
        <r>
          <rPr>
            <sz val="9"/>
            <color indexed="81"/>
            <rFont val="MS P ゴシック"/>
            <family val="3"/>
            <charset val="128"/>
          </rPr>
          <t>新採用8名から
企業会計1名除く</t>
        </r>
      </text>
    </comment>
  </commentList>
</comments>
</file>

<file path=xl/sharedStrings.xml><?xml version="1.0" encoding="utf-8"?>
<sst xmlns="http://schemas.openxmlformats.org/spreadsheetml/2006/main" count="1612" uniqueCount="669">
  <si>
    <t>- 2 -</t>
    <phoneticPr fontId="2"/>
  </si>
  <si>
    <t>第１表　歳入歳出予算補正</t>
    <rPh sb="10" eb="12">
      <t>ホセイ</t>
    </rPh>
    <phoneticPr fontId="2"/>
  </si>
  <si>
    <t>(歳入)</t>
  </si>
  <si>
    <t>(単位 千円)</t>
    <phoneticPr fontId="2"/>
  </si>
  <si>
    <t>款</t>
    <phoneticPr fontId="2"/>
  </si>
  <si>
    <t>項</t>
    <phoneticPr fontId="2"/>
  </si>
  <si>
    <t>補 正 前 の 額</t>
    <rPh sb="0" eb="1">
      <t>タスク</t>
    </rPh>
    <rPh sb="2" eb="3">
      <t>セイ</t>
    </rPh>
    <rPh sb="4" eb="5">
      <t>マエ</t>
    </rPh>
    <rPh sb="8" eb="9">
      <t>ガク</t>
    </rPh>
    <phoneticPr fontId="2"/>
  </si>
  <si>
    <t>補　正　額</t>
    <rPh sb="0" eb="1">
      <t>タスク</t>
    </rPh>
    <rPh sb="2" eb="3">
      <t>セイ</t>
    </rPh>
    <rPh sb="4" eb="5">
      <t>ガク</t>
    </rPh>
    <phoneticPr fontId="2"/>
  </si>
  <si>
    <t>計</t>
    <rPh sb="0" eb="1">
      <t>ケイ</t>
    </rPh>
    <phoneticPr fontId="2"/>
  </si>
  <si>
    <t>分担金及び負担金　　　　　　　　　　　　　　　　　　　　　　</t>
  </si>
  <si>
    <t>負担金　　　　　　　　　　　　　　　　　　　　　　　　　　　</t>
  </si>
  <si>
    <t>国庫支出金　　　　　　　　　　　　　　　　　　　　　　　　　</t>
  </si>
  <si>
    <t>国庫補助金　　　　　　　　　　　　　　　　　　　　　　　　　</t>
  </si>
  <si>
    <t>県支出金　　　　　　　　　　　　　　　　　　　　　　　　　　</t>
  </si>
  <si>
    <t>県補助金　　　　　　　　　　　　　　　　　　　　　　　　　　</t>
  </si>
  <si>
    <t>繰越金　　　　　　　　　　　　　　　　　　　　　　　　　　　</t>
  </si>
  <si>
    <t>諸収入　　　　　　　　　　　　　　　　　　　　　　　　　　　</t>
  </si>
  <si>
    <t>雑入　　　　　　　　　　　　　　　　　　　　　　　　　　　　</t>
  </si>
  <si>
    <t>町債　　　　　　　　　　　　　　　　　　　　　　　　　　　　</t>
  </si>
  <si>
    <t>補　正　さ　れ　な　か　っ　た　款　に　か　か　る　額</t>
    <rPh sb="16" eb="17">
      <t>カン</t>
    </rPh>
    <phoneticPr fontId="2"/>
  </si>
  <si>
    <t>←歳入歳出区分</t>
  </si>
  <si>
    <t>会計単位編集時に金額（本年度予算額）を退避 →</t>
    <rPh sb="0" eb="2">
      <t>カイケイ</t>
    </rPh>
    <rPh sb="2" eb="4">
      <t>タンイ</t>
    </rPh>
    <rPh sb="4" eb="6">
      <t>ヘンシュウ</t>
    </rPh>
    <rPh sb="6" eb="7">
      <t>ジ</t>
    </rPh>
    <rPh sb="8" eb="10">
      <t>キンガク</t>
    </rPh>
    <rPh sb="11" eb="14">
      <t>ホンネンド</t>
    </rPh>
    <rPh sb="14" eb="16">
      <t>ヨサン</t>
    </rPh>
    <rPh sb="16" eb="17">
      <t>ガク</t>
    </rPh>
    <rPh sb="19" eb="21">
      <t>タイヒ</t>
    </rPh>
    <phoneticPr fontId="2"/>
  </si>
  <si>
    <t>(歳出)</t>
  </si>
  <si>
    <t>議会費　　　　　　　　　　　　　　　　　　　　　　　　　　　</t>
  </si>
  <si>
    <t>総務費　　　　　　　　　　　　　　　　　　　　　　　　　　　</t>
  </si>
  <si>
    <t>総務管理費　　　　　　　　　　　　　　　　　　　　　　　　　</t>
  </si>
  <si>
    <t>徴税費　　　　　　　　　　　　　　　　　　　　　　　　　　　</t>
  </si>
  <si>
    <t>戸籍住民基本台帳費　　　　　　　　　　　　　　　　　　　　　</t>
  </si>
  <si>
    <t>監査委員費　　　　　　　　　　　　　　　　　　　　　　　　　</t>
  </si>
  <si>
    <t>民生費　　　　　　　　　　　　　　　　　　　　　　　　　　　</t>
  </si>
  <si>
    <t>社会福祉費　　　　　　　　　　　　　　　　　　　　　　　　　</t>
  </si>
  <si>
    <t>児童福祉費　　　　　　　　　　　　　　　　　　　　　　　　　</t>
  </si>
  <si>
    <t>衛生費　　　　　　　　　　　　　　　　　　　　　　　　　　　</t>
  </si>
  <si>
    <t>保健衛生費　　　　　　　　　　　　　　　　　　　　　　　　　</t>
  </si>
  <si>
    <t>上水道費　　　　　　　　　　　　　　　　　　　　　　　　　　</t>
  </si>
  <si>
    <t>簡易水道費　　　　　　　　　　　　　　　　　　　　　　　　　</t>
  </si>
  <si>
    <t>農林水産業費　　　　　　　　　　　　　　　　　　　　　　　　</t>
  </si>
  <si>
    <t>農業費　　　　　　　　　　　　　　　　　　　　　　　　　　　</t>
  </si>
  <si>
    <t>林業費　　　　　　　　　　　　　　　　　　　　　　　　　　　</t>
  </si>
  <si>
    <t>水産業費　　　　　　　　　　　　　　　　　　　　　　　　　　</t>
  </si>
  <si>
    <t>商工費　　　　　　　　　　　　　　　　　　　　　　　　　　　</t>
  </si>
  <si>
    <t>土木費　　　　　　　　　　　　　　　　　　　　　　　　　　　</t>
  </si>
  <si>
    <t>土木管理費　　　　　　　　　　　　　　　　　　　　　　　　　</t>
  </si>
  <si>
    <t>道路橋りょう費　　　　　　　　　　　　　　　　　　　　　　　</t>
  </si>
  <si>
    <t>都市計画費　　　　　　　　　　　　　　　　　　　　　　　　　</t>
  </si>
  <si>
    <t>- 3 -</t>
    <phoneticPr fontId="2"/>
  </si>
  <si>
    <t>- 4 -</t>
    <phoneticPr fontId="2"/>
  </si>
  <si>
    <t>下水道費　　　　　　　　　　　　　　　　　　　　　　　　　　</t>
  </si>
  <si>
    <t>住宅費　　　　　　　　　　　　　　　　　　　　　　　　　　　</t>
  </si>
  <si>
    <t>消防費　　　　　　　　　　　　　　　　　　　　　　　　　　　</t>
  </si>
  <si>
    <t>教育費　　　　　　　　　　　　　　　　　　　　　　　　　　　</t>
  </si>
  <si>
    <t>教育総務費　　　　　　　　　　　　　　　　　　　　　　　　　</t>
  </si>
  <si>
    <t>小学校費　　　　　　　　　　　　　　　　　　　　　　　　　　</t>
  </si>
  <si>
    <t>社会教育費　　　　　　　　　　　　　　　　　　　　　　　　　</t>
  </si>
  <si>
    <t>保健体育費　　　　　　　　　　　　　　　　　　　　　　　　　</t>
  </si>
  <si>
    <t>学校給食費　　　　　　　　　　　　　　　　　　　　　　　　　</t>
  </si>
  <si>
    <t>- 6 -</t>
    <phoneticPr fontId="5"/>
  </si>
  <si>
    <t>歳入歳出補正予算事項別明細書</t>
    <phoneticPr fontId="5"/>
  </si>
  <si>
    <t>１　総括</t>
  </si>
  <si>
    <t>(単位　千円)</t>
  </si>
  <si>
    <t>款</t>
  </si>
  <si>
    <t>補正前の額</t>
    <phoneticPr fontId="2"/>
  </si>
  <si>
    <t>補正前の額</t>
    <phoneticPr fontId="5"/>
  </si>
  <si>
    <t>補正額</t>
    <phoneticPr fontId="2"/>
  </si>
  <si>
    <t>補正額</t>
    <phoneticPr fontId="5"/>
  </si>
  <si>
    <t>計</t>
    <phoneticPr fontId="2"/>
  </si>
  <si>
    <t>計</t>
    <phoneticPr fontId="5"/>
  </si>
  <si>
    <t>補　正　さ　れ　な　か　っ　た　款　に　か　か　る　額</t>
    <rPh sb="0" eb="1">
      <t>タスク</t>
    </rPh>
    <rPh sb="2" eb="3">
      <t>セイ</t>
    </rPh>
    <rPh sb="16" eb="17">
      <t>カン</t>
    </rPh>
    <rPh sb="26" eb="27">
      <t>ガク</t>
    </rPh>
    <phoneticPr fontId="5"/>
  </si>
  <si>
    <t>歳入合計</t>
    <rPh sb="0" eb="2">
      <t>サイニュウ</t>
    </rPh>
    <rPh sb="2" eb="4">
      <t>ゴウケイ</t>
    </rPh>
    <phoneticPr fontId="5"/>
  </si>
  <si>
    <t xml:space="preserve">補  正  額  の  財  源  内  訳       </t>
    <phoneticPr fontId="2"/>
  </si>
  <si>
    <t>特     定     財     源</t>
  </si>
  <si>
    <t>一般</t>
    <rPh sb="0" eb="2">
      <t>イッパン</t>
    </rPh>
    <phoneticPr fontId="2"/>
  </si>
  <si>
    <t>国県支出金</t>
  </si>
  <si>
    <t>地方債</t>
  </si>
  <si>
    <t>その他</t>
  </si>
  <si>
    <t>財源</t>
  </si>
  <si>
    <t>補 正 さ れ な か っ た 款 に か か る 額</t>
    <rPh sb="0" eb="1">
      <t>タスク</t>
    </rPh>
    <rPh sb="2" eb="3">
      <t>セイ</t>
    </rPh>
    <rPh sb="16" eb="17">
      <t>カン</t>
    </rPh>
    <rPh sb="26" eb="27">
      <t>ガク</t>
    </rPh>
    <phoneticPr fontId="2"/>
  </si>
  <si>
    <t>歳出合計</t>
    <rPh sb="0" eb="2">
      <t>サイシュツ</t>
    </rPh>
    <rPh sb="2" eb="4">
      <t>ゴウケイ</t>
    </rPh>
    <phoneticPr fontId="2"/>
  </si>
  <si>
    <t>- 7 -</t>
    <phoneticPr fontId="2"/>
  </si>
  <si>
    <t>- 8 -</t>
    <phoneticPr fontId="6"/>
  </si>
  <si>
    <t>２　歳入</t>
  </si>
  <si>
    <t>(款) 12 分担金及び負担金</t>
    <phoneticPr fontId="6"/>
  </si>
  <si>
    <t>(項) 1 負担金</t>
    <phoneticPr fontId="6"/>
  </si>
  <si>
    <t>(単位 千円)</t>
    <phoneticPr fontId="6"/>
  </si>
  <si>
    <t>節</t>
  </si>
  <si>
    <t>目</t>
  </si>
  <si>
    <t>補正前の額</t>
    <phoneticPr fontId="6"/>
  </si>
  <si>
    <t>補正額</t>
    <phoneticPr fontId="6"/>
  </si>
  <si>
    <t>計</t>
    <phoneticPr fontId="6"/>
  </si>
  <si>
    <t>区     分</t>
  </si>
  <si>
    <t>金   額</t>
  </si>
  <si>
    <t>説　明</t>
  </si>
  <si>
    <t>民生費負担金</t>
  </si>
  <si>
    <t>社会福祉費負担金</t>
  </si>
  <si>
    <t xml:space="preserve"> 海楽園施設改修事業負担金（南越前町）</t>
  </si>
  <si>
    <t>農林水産業費負担金</t>
  </si>
  <si>
    <t>水産業費負担金</t>
  </si>
  <si>
    <t xml:space="preserve"> 町管理漁港県単改良事業負担金</t>
  </si>
  <si>
    <t>農業費負担金</t>
  </si>
  <si>
    <t xml:space="preserve"> 県単小規模土地改良事業負担金</t>
  </si>
  <si>
    <t>林業費負担金</t>
  </si>
  <si>
    <t xml:space="preserve"> 県単治山事業負担金                                 1,750</t>
  </si>
  <si>
    <t xml:space="preserve"> 町単治山事業負担金                                   750</t>
  </si>
  <si>
    <t>計</t>
  </si>
  <si>
    <t>(款) 14 国庫支出金</t>
    <phoneticPr fontId="6"/>
  </si>
  <si>
    <t>(項) 2 国庫補助金</t>
    <phoneticPr fontId="6"/>
  </si>
  <si>
    <t>総務費国庫補助金</t>
  </si>
  <si>
    <t>総務管理費補助金</t>
  </si>
  <si>
    <t xml:space="preserve"> 社会保障・税番号制度システム整備費補助金           4,880</t>
  </si>
  <si>
    <t xml:space="preserve"> デジタル基盤改革支援補助金                         7,348</t>
  </si>
  <si>
    <t>民生費国庫補助金</t>
  </si>
  <si>
    <t>児童福祉費補助金</t>
  </si>
  <si>
    <t xml:space="preserve"> 子ども・子育て支援交付金                           1,724</t>
  </si>
  <si>
    <t xml:space="preserve"> 就学前教育・保育施設整備交付金                     4,840</t>
  </si>
  <si>
    <t>土木費国庫補助金</t>
  </si>
  <si>
    <t>道路橋りょう費補助金</t>
  </si>
  <si>
    <t xml:space="preserve"> 道路メンテナンス事業補助金</t>
  </si>
  <si>
    <t>住宅費補助金</t>
  </si>
  <si>
    <t xml:space="preserve"> 社会資本整備総合交付金</t>
  </si>
  <si>
    <t>(款) 15 県支出金</t>
    <phoneticPr fontId="6"/>
  </si>
  <si>
    <t>(項) 2 県補助金</t>
    <phoneticPr fontId="6"/>
  </si>
  <si>
    <t>総務費県補助金</t>
  </si>
  <si>
    <t xml:space="preserve"> 路線バス維持・確保緊急対策事業補助金</t>
  </si>
  <si>
    <t>電源地域振興補助金</t>
  </si>
  <si>
    <t xml:space="preserve"> 電源地域振興補助金</t>
  </si>
  <si>
    <t>民生費県補助金</t>
  </si>
  <si>
    <t>社会福祉費補助金</t>
  </si>
  <si>
    <t xml:space="preserve"> 民生委員活動サポート事業補助金</t>
  </si>
  <si>
    <t xml:space="preserve"> 子ども・子育て支援交付金</t>
  </si>
  <si>
    <t>農林水産業費県補助金</t>
  </si>
  <si>
    <t>農業費補助金</t>
  </si>
  <si>
    <t xml:space="preserve"> 県単小規模土地改良事業補助金                       6,900</t>
  </si>
  <si>
    <t xml:space="preserve"> 中山間総合対策支援事業補助金                       9,757</t>
  </si>
  <si>
    <t xml:space="preserve"> がんばれ特産産地小さな農業応援事業補助金             635</t>
  </si>
  <si>
    <t xml:space="preserve"> 農村型地域運営組織モデル形成支援事業補助金         5,760</t>
  </si>
  <si>
    <t>林業費補助金</t>
  </si>
  <si>
    <t xml:space="preserve"> 県単林道事業補助金                                 4,500</t>
  </si>
  <si>
    <t xml:space="preserve"> 県単治山事業補助金                                 3,500</t>
  </si>
  <si>
    <t>水産業費補助金</t>
  </si>
  <si>
    <t xml:space="preserve"> 町管理漁港県単改良事業補助金</t>
  </si>
  <si>
    <t>教育費県補助金</t>
  </si>
  <si>
    <t>給食費補助金</t>
  </si>
  <si>
    <t xml:space="preserve"> ふくいの食育推進事業補助金</t>
  </si>
  <si>
    <t>(款) 19 繰越金</t>
    <phoneticPr fontId="6"/>
  </si>
  <si>
    <t>(項) 1 繰越金</t>
    <phoneticPr fontId="6"/>
  </si>
  <si>
    <t>繰越金</t>
  </si>
  <si>
    <t xml:space="preserve"> 前年度繰越金</t>
  </si>
  <si>
    <t>(款) 20 諸収入</t>
    <phoneticPr fontId="6"/>
  </si>
  <si>
    <t>(項) 5 雑入</t>
    <phoneticPr fontId="6"/>
  </si>
  <si>
    <t>雑入</t>
  </si>
  <si>
    <t xml:space="preserve"> コミュニティ助成事業助成金                         5,000</t>
  </si>
  <si>
    <t xml:space="preserve"> Ｂ＆Ｇ地域海洋センター修繕助成金                   5,600</t>
  </si>
  <si>
    <t xml:space="preserve"> Ｂ＆Ｇ地域海洋センター備品購入助成金               1,000</t>
  </si>
  <si>
    <t>- 9 -</t>
    <phoneticPr fontId="6"/>
  </si>
  <si>
    <t>- 10 -</t>
    <phoneticPr fontId="6"/>
  </si>
  <si>
    <t>(款) 21 町債</t>
  </si>
  <si>
    <t>(項) 1 町債</t>
  </si>
  <si>
    <t>民生債</t>
  </si>
  <si>
    <t>社会福祉債</t>
  </si>
  <si>
    <t xml:space="preserve"> 越前地域福祉センター改修事業債（脱炭素化推進事業債）</t>
  </si>
  <si>
    <t>農林水産業債</t>
  </si>
  <si>
    <t>農業債</t>
  </si>
  <si>
    <t xml:space="preserve"> 土地改良事業債（緊急自然災害防止債）</t>
  </si>
  <si>
    <t>林業債</t>
  </si>
  <si>
    <t xml:space="preserve"> 林道改良事業債（緊急自然災害防止債）               4,500</t>
  </si>
  <si>
    <t xml:space="preserve"> 治山事業債（緊急自然災害防止債）                   1,700</t>
  </si>
  <si>
    <t>商工債</t>
  </si>
  <si>
    <t xml:space="preserve"> 悠久ロマンの杜改修事業債（辺地債）                 6,900</t>
  </si>
  <si>
    <t xml:space="preserve"> 観光施設改修事業債（公共施設等適正管理債）        27,700</t>
  </si>
  <si>
    <t>土木債</t>
  </si>
  <si>
    <t>道路橋りょう債</t>
  </si>
  <si>
    <t xml:space="preserve"> 道路維持補修事業債（公共施設等適正管理債）</t>
  </si>
  <si>
    <t>教育債</t>
  </si>
  <si>
    <t>社会教育債</t>
  </si>
  <si>
    <t xml:space="preserve"> 社会教育施設整備事業債（脱炭素化推進事業債）</t>
  </si>
  <si>
    <t>保健体育債</t>
  </si>
  <si>
    <t xml:space="preserve"> 体育施設整備事業債（公共施設等適正管理債）         9,900</t>
  </si>
  <si>
    <t xml:space="preserve"> Ｂ＆Ｇ地域海洋センター改修事業債（脱炭素化推進事業債）</t>
  </si>
  <si>
    <t xml:space="preserve">                                                    3,600</t>
  </si>
  <si>
    <t>消防債</t>
  </si>
  <si>
    <t xml:space="preserve"> 消防防災施設設備整備事業債（緊急防災・減災債）     2,700</t>
  </si>
  <si>
    <t xml:space="preserve"> 防災行政無線整備事業債（緊急防災・減災債）        11,600</t>
  </si>
  <si>
    <t xml:space="preserve"> 防災行政無線整備事業債（防災対策債）               2,200</t>
  </si>
  <si>
    <t>３　歳出</t>
  </si>
  <si>
    <t>(款) 1 議会費</t>
    <phoneticPr fontId="6"/>
  </si>
  <si>
    <t>(項) 1 議会費</t>
    <phoneticPr fontId="6"/>
  </si>
  <si>
    <t>(単位 千円)</t>
  </si>
  <si>
    <t>補  正  額  の  財  源  内  訳</t>
    <phoneticPr fontId="6"/>
  </si>
  <si>
    <t>特    定    財    源</t>
  </si>
  <si>
    <t>一般</t>
  </si>
  <si>
    <t>区分</t>
    <phoneticPr fontId="2"/>
  </si>
  <si>
    <t>金額</t>
    <phoneticPr fontId="2"/>
  </si>
  <si>
    <t>説明</t>
    <phoneticPr fontId="2"/>
  </si>
  <si>
    <t>議会費</t>
  </si>
  <si>
    <t>給料</t>
  </si>
  <si>
    <t xml:space="preserve"> 一般職給</t>
  </si>
  <si>
    <t>職員手当等</t>
  </si>
  <si>
    <t xml:space="preserve"> 一般職期末手当等                 △160</t>
  </si>
  <si>
    <t xml:space="preserve"> 退職手当負担金                    △59</t>
  </si>
  <si>
    <t>共済費</t>
  </si>
  <si>
    <t xml:space="preserve"> 市町村職員共済組合負担金</t>
  </si>
  <si>
    <t>旅費</t>
  </si>
  <si>
    <t xml:space="preserve"> 費用弁償                           306</t>
  </si>
  <si>
    <t xml:space="preserve"> 特別旅費                           157</t>
  </si>
  <si>
    <t>(款) 2 総務費</t>
    <phoneticPr fontId="6"/>
  </si>
  <si>
    <t>(項) 1 総務管理費</t>
    <phoneticPr fontId="6"/>
  </si>
  <si>
    <t>一般管理費</t>
  </si>
  <si>
    <t xml:space="preserve"> 特別職給                         △680</t>
  </si>
  <si>
    <t xml:space="preserve"> 一般職給                       △1,756</t>
  </si>
  <si>
    <t xml:space="preserve"> 特別職期末手当等                   610</t>
  </si>
  <si>
    <t xml:space="preserve"> 一般職期末手当等                 △502</t>
  </si>
  <si>
    <t xml:space="preserve"> 退職手当負担金                   △131</t>
  </si>
  <si>
    <t>財産管理費</t>
  </si>
  <si>
    <t>委託料</t>
  </si>
  <si>
    <t xml:space="preserve"> 町有施設解体工事設計監理委託料</t>
  </si>
  <si>
    <t>企画費</t>
  </si>
  <si>
    <t>需用費</t>
  </si>
  <si>
    <t xml:space="preserve"> 修繕料</t>
  </si>
  <si>
    <t xml:space="preserve"> 行政情報通信ネットワーク機器設定委託料</t>
  </si>
  <si>
    <t xml:space="preserve">                                  1,232</t>
  </si>
  <si>
    <t xml:space="preserve"> Ｍｉｃｒｏｓｏｆｔ３６５システム改修委</t>
  </si>
  <si>
    <t xml:space="preserve"> 託料                             7,192</t>
  </si>
  <si>
    <t xml:space="preserve"> 代替交通運行委託料               4,840</t>
  </si>
  <si>
    <t>- 11 -</t>
    <phoneticPr fontId="6"/>
  </si>
  <si>
    <t>- 12 -</t>
    <phoneticPr fontId="6"/>
  </si>
  <si>
    <t>(款) 2 総務費</t>
  </si>
  <si>
    <t>(項) 1 総務管理費</t>
  </si>
  <si>
    <t>使用料及び</t>
  </si>
  <si>
    <t xml:space="preserve"> Ｍｉｃｒｏｓｏｆｔ３６５システム回線使</t>
  </si>
  <si>
    <t>賃借料</t>
  </si>
  <si>
    <t xml:space="preserve"> 用料</t>
  </si>
  <si>
    <t>備品購入費</t>
  </si>
  <si>
    <t xml:space="preserve"> 行政情報システム管理用備品</t>
  </si>
  <si>
    <t>負担金補助</t>
  </si>
  <si>
    <t xml:space="preserve"> コミュニティ助成事業助成金</t>
  </si>
  <si>
    <t>及び交付金</t>
  </si>
  <si>
    <t>交通安全対</t>
  </si>
  <si>
    <t>報償費</t>
  </si>
  <si>
    <t xml:space="preserve"> 交通指導員活動謝礼</t>
  </si>
  <si>
    <t>策費</t>
  </si>
  <si>
    <t xml:space="preserve"> 交通安全対策用備品</t>
  </si>
  <si>
    <t>安全・安心</t>
  </si>
  <si>
    <t>工事請負費</t>
  </si>
  <si>
    <t xml:space="preserve"> 防犯カメラ設置工事</t>
  </si>
  <si>
    <t>な町づくり</t>
  </si>
  <si>
    <t>費</t>
  </si>
  <si>
    <t>男女共同参</t>
  </si>
  <si>
    <t xml:space="preserve"> 男女共同参画基本計画策定支援業務委託料</t>
  </si>
  <si>
    <t>画費</t>
  </si>
  <si>
    <t>(項) 2 徴税費</t>
    <phoneticPr fontId="6"/>
  </si>
  <si>
    <t>税務総務費</t>
  </si>
  <si>
    <t xml:space="preserve"> 一般職期末手当等                 △572</t>
  </si>
  <si>
    <t xml:space="preserve"> 退職手当負担金                     310</t>
  </si>
  <si>
    <t xml:space="preserve"> 特別旅費</t>
  </si>
  <si>
    <t>賦課徴収費</t>
  </si>
  <si>
    <t xml:space="preserve"> 土地・家屋登記情報連携業務委託料</t>
  </si>
  <si>
    <t xml:space="preserve"> 土地・家屋登記情報連携サーバー購入費</t>
  </si>
  <si>
    <t>(項) 3 戸籍住民基本台帳費</t>
  </si>
  <si>
    <t>戸籍住民基</t>
  </si>
  <si>
    <t>本台帳費</t>
  </si>
  <si>
    <t xml:space="preserve"> 一般職期末手当等                   732</t>
  </si>
  <si>
    <t xml:space="preserve"> 退職手当負担金                     192</t>
  </si>
  <si>
    <t>(項) 6 監査委員費</t>
    <phoneticPr fontId="6"/>
  </si>
  <si>
    <t>監査委員費</t>
  </si>
  <si>
    <t xml:space="preserve"> 費用弁償                            16</t>
  </si>
  <si>
    <t xml:space="preserve"> 特別旅費                            20</t>
  </si>
  <si>
    <t>(款) 3 民生費</t>
    <phoneticPr fontId="6"/>
  </si>
  <si>
    <t>(項) 1 社会福祉費</t>
    <phoneticPr fontId="6"/>
  </si>
  <si>
    <t>社会福祉総</t>
  </si>
  <si>
    <t>務費</t>
  </si>
  <si>
    <t xml:space="preserve"> 一般職期末手当等               △2,760</t>
  </si>
  <si>
    <t xml:space="preserve"> 退職手当負担金                 △1,496</t>
  </si>
  <si>
    <t>老人福祉費</t>
  </si>
  <si>
    <t xml:space="preserve"> 一般職期末手当等                 2,284</t>
  </si>
  <si>
    <t xml:space="preserve"> 退職手当負担金                     793</t>
  </si>
  <si>
    <t>- 13 -</t>
    <phoneticPr fontId="6"/>
  </si>
  <si>
    <t>- 14 -</t>
    <phoneticPr fontId="6"/>
  </si>
  <si>
    <t>(款) 3 民生費</t>
  </si>
  <si>
    <t>(項) 1 社会福祉費</t>
  </si>
  <si>
    <t xml:space="preserve"> 海楽園施設改修事業補助金         8,250</t>
  </si>
  <si>
    <t xml:space="preserve"> デイサービスセンター改修補助金   3,210</t>
  </si>
  <si>
    <t>繰出金</t>
  </si>
  <si>
    <t xml:space="preserve"> 介護保険事業特別会計繰出金</t>
  </si>
  <si>
    <t>社会福祉施</t>
  </si>
  <si>
    <t xml:space="preserve"> 老人福祉センター幸若苑解体工事設計監理</t>
  </si>
  <si>
    <t>設費</t>
  </si>
  <si>
    <t xml:space="preserve"> 委託料</t>
  </si>
  <si>
    <t xml:space="preserve"> 越前地域福祉センター改修工事    20,000</t>
  </si>
  <si>
    <t xml:space="preserve"> （仮称）朝日いきいきセンター改修工事</t>
  </si>
  <si>
    <t xml:space="preserve">                                  3,700</t>
  </si>
  <si>
    <t>(項) 2 児童福祉費</t>
    <phoneticPr fontId="6"/>
  </si>
  <si>
    <t>児童福祉総</t>
  </si>
  <si>
    <t xml:space="preserve"> 病後児保育委託料                   306</t>
  </si>
  <si>
    <t xml:space="preserve"> 病児保育委託料                     560</t>
  </si>
  <si>
    <t>保育所費</t>
  </si>
  <si>
    <t xml:space="preserve"> 一般職期末手当等               △4,298</t>
  </si>
  <si>
    <t xml:space="preserve"> 退職手当負担金                   △745</t>
  </si>
  <si>
    <t xml:space="preserve"> 就学前教育・保育施設整備交付金</t>
  </si>
  <si>
    <t>児童館費</t>
  </si>
  <si>
    <t xml:space="preserve"> 放課後児童クラブ委託料</t>
  </si>
  <si>
    <t>(款) 4 衛生費</t>
  </si>
  <si>
    <t>(項) 1 保健衛生費</t>
  </si>
  <si>
    <t>保健衛生総</t>
  </si>
  <si>
    <t xml:space="preserve"> 一般職期末手当等                   953</t>
  </si>
  <si>
    <t xml:space="preserve"> 退職手当負担金                     650</t>
  </si>
  <si>
    <t>予防費</t>
  </si>
  <si>
    <t xml:space="preserve"> 高齢者予防接種委託料</t>
  </si>
  <si>
    <t>扶助費</t>
  </si>
  <si>
    <t xml:space="preserve"> 高齢者予防接種助成費</t>
  </si>
  <si>
    <t>母子衛生費</t>
  </si>
  <si>
    <t>保健センタ</t>
  </si>
  <si>
    <t>ー費</t>
  </si>
  <si>
    <t>(款) 4 衛生費</t>
    <phoneticPr fontId="6"/>
  </si>
  <si>
    <t>(項) 3 上水道費</t>
    <phoneticPr fontId="6"/>
  </si>
  <si>
    <t>上水道費</t>
  </si>
  <si>
    <t xml:space="preserve"> 水道事業会計負担金（上水道事業）</t>
  </si>
  <si>
    <t>(項) 4 簡易水道費</t>
    <phoneticPr fontId="6"/>
  </si>
  <si>
    <t>簡易水道費</t>
  </si>
  <si>
    <t xml:space="preserve"> 水道事業会計負担金（簡易水道事業）</t>
  </si>
  <si>
    <t>- 15 -</t>
    <phoneticPr fontId="6"/>
  </si>
  <si>
    <t>- 16 -</t>
    <phoneticPr fontId="6"/>
  </si>
  <si>
    <t>(款) 6 農林水産業費</t>
  </si>
  <si>
    <t>(項) 1 農業費</t>
  </si>
  <si>
    <t>農業委員会</t>
  </si>
  <si>
    <t xml:space="preserve"> 一般職期末手当等                 △929</t>
  </si>
  <si>
    <t xml:space="preserve"> 退職手当負担金                    △53</t>
  </si>
  <si>
    <t>農業総務費</t>
  </si>
  <si>
    <t xml:space="preserve"> 一般職期末手当等                 2,318</t>
  </si>
  <si>
    <t xml:space="preserve"> 退職手当負担金                     639</t>
  </si>
  <si>
    <t>農業振興費</t>
  </si>
  <si>
    <t>報酬</t>
  </si>
  <si>
    <t xml:space="preserve"> 会計年度任用職員報酬</t>
  </si>
  <si>
    <t xml:space="preserve"> 会計年度任用職員期末手当等</t>
  </si>
  <si>
    <t xml:space="preserve"> 会計年度任用職員共済組合負担金      11</t>
  </si>
  <si>
    <t xml:space="preserve"> 会計年度任用職員社会保険料       △304</t>
  </si>
  <si>
    <t xml:space="preserve"> 会計年度任用職員費用弁償</t>
  </si>
  <si>
    <t xml:space="preserve"> 中山間総合対策支援事業補助金    13,009</t>
  </si>
  <si>
    <t xml:space="preserve"> がんばれ特産産地小さな農業応援事業補助</t>
  </si>
  <si>
    <t xml:space="preserve"> 金                                 846</t>
  </si>
  <si>
    <t xml:space="preserve"> 農村型地域運営組織モデル形成支援事業補</t>
  </si>
  <si>
    <t xml:space="preserve"> 助金                             5,760</t>
  </si>
  <si>
    <t>農地費</t>
  </si>
  <si>
    <t xml:space="preserve"> 県単小規模土地改良工事</t>
  </si>
  <si>
    <t xml:space="preserve"> 越前町土地改良区協議会補助金     2,500</t>
  </si>
  <si>
    <t xml:space="preserve"> 下水道事業会計負担金（農業集落排水事業)</t>
    <phoneticPr fontId="1"/>
  </si>
  <si>
    <t xml:space="preserve"> 　                               2,283</t>
    <phoneticPr fontId="1"/>
  </si>
  <si>
    <t>農業施設費</t>
  </si>
  <si>
    <t xml:space="preserve"> 平等婦人の家解体工事設計委託料</t>
  </si>
  <si>
    <t>(項) 2 林業費</t>
  </si>
  <si>
    <t>林業総務費</t>
  </si>
  <si>
    <t xml:space="preserve"> 一般職期末手当等                 △194</t>
  </si>
  <si>
    <t xml:space="preserve"> 退職手当負担金                    △23</t>
  </si>
  <si>
    <t>林業構造改</t>
  </si>
  <si>
    <t xml:space="preserve"> 県単林道工事                     9,000</t>
  </si>
  <si>
    <t>善費</t>
  </si>
  <si>
    <t xml:space="preserve"> 町単治山工事                     1,500</t>
  </si>
  <si>
    <t xml:space="preserve"> 県単治山工事                     7,000</t>
  </si>
  <si>
    <t>(款) 6 農林水産業費</t>
    <phoneticPr fontId="6"/>
  </si>
  <si>
    <t>(項) 3 水産業費</t>
    <phoneticPr fontId="6"/>
  </si>
  <si>
    <t>水産業総務</t>
  </si>
  <si>
    <t xml:space="preserve"> 一般職期末手当等                  △25</t>
  </si>
  <si>
    <t xml:space="preserve"> 退職手当負担金                      14</t>
  </si>
  <si>
    <t>漁港管理費</t>
  </si>
  <si>
    <t xml:space="preserve"> 港内浮遊物回収委託料</t>
  </si>
  <si>
    <t xml:space="preserve"> 町管理漁港維持補修工事</t>
  </si>
  <si>
    <t>(款) 7 商工費</t>
    <phoneticPr fontId="6"/>
  </si>
  <si>
    <t>(項) 1 商工費</t>
    <phoneticPr fontId="6"/>
  </si>
  <si>
    <t>商工総務費</t>
  </si>
  <si>
    <t>- 17 -</t>
    <phoneticPr fontId="6"/>
  </si>
  <si>
    <t>- 18 -</t>
    <phoneticPr fontId="6"/>
  </si>
  <si>
    <t>(款) 7 商工費</t>
  </si>
  <si>
    <t>(項) 1 商工費</t>
  </si>
  <si>
    <t xml:space="preserve"> 一般職期末手当等                 △242</t>
  </si>
  <si>
    <t xml:space="preserve"> 退職手当負担金                   △297</t>
  </si>
  <si>
    <t>観光費</t>
  </si>
  <si>
    <t xml:space="preserve"> 一般職期末手当等                   257</t>
  </si>
  <si>
    <t xml:space="preserve"> 退職手当負担金                      36</t>
  </si>
  <si>
    <t xml:space="preserve"> 費用弁償                            57</t>
  </si>
  <si>
    <t xml:space="preserve"> 特別旅費                            64</t>
  </si>
  <si>
    <t xml:space="preserve"> 消耗品費                           700</t>
  </si>
  <si>
    <t xml:space="preserve"> 食糧費                               6</t>
  </si>
  <si>
    <t xml:space="preserve"> 越前陶芸村周辺施設再整備計画策定委託料</t>
  </si>
  <si>
    <t xml:space="preserve"> 駐車場使用料</t>
  </si>
  <si>
    <t>観光施設費</t>
  </si>
  <si>
    <t xml:space="preserve"> 観光施設解体工事設計監理委託料   2,200</t>
  </si>
  <si>
    <t xml:space="preserve"> 観光施設改修工事監理委託料         300</t>
  </si>
  <si>
    <t xml:space="preserve"> 観光施設修繕工事</t>
  </si>
  <si>
    <t xml:space="preserve"> 泰澄の杜管理用備品</t>
  </si>
  <si>
    <t>管理公社費</t>
  </si>
  <si>
    <t xml:space="preserve"> 福井総合植物園修繕工事          18,050</t>
  </si>
  <si>
    <t xml:space="preserve"> 越前陶芸村文化交流会館修繕工事   4,609</t>
  </si>
  <si>
    <t>(款) 8 土木費</t>
    <phoneticPr fontId="6"/>
  </si>
  <si>
    <t>(項) 1 土木管理費</t>
    <phoneticPr fontId="6"/>
  </si>
  <si>
    <t>土木総務費</t>
  </si>
  <si>
    <t xml:space="preserve"> 一般職期末手当等                   680</t>
  </si>
  <si>
    <t xml:space="preserve"> 退職手当負担金                   △122</t>
  </si>
  <si>
    <t>(項) 2 道路橋りょう費</t>
    <phoneticPr fontId="6"/>
  </si>
  <si>
    <t>道路橋りょ</t>
  </si>
  <si>
    <t>う維持費</t>
  </si>
  <si>
    <t xml:space="preserve"> 道路構造物定期点検委託料</t>
  </si>
  <si>
    <t xml:space="preserve"> 町道改良工事</t>
  </si>
  <si>
    <t>う新設改良</t>
  </si>
  <si>
    <t>除雪費</t>
  </si>
  <si>
    <t xml:space="preserve"> 除雪機械等購入補助金</t>
  </si>
  <si>
    <t>(項) 4 都市計画費</t>
    <phoneticPr fontId="6"/>
  </si>
  <si>
    <t>公園費</t>
  </si>
  <si>
    <t xml:space="preserve"> 都市公園施設改修工事</t>
  </si>
  <si>
    <t>- 19 -</t>
    <phoneticPr fontId="6"/>
  </si>
  <si>
    <t>- 20 -</t>
    <phoneticPr fontId="6"/>
  </si>
  <si>
    <t>(款) 8 土木費</t>
  </si>
  <si>
    <t>(項) 5 下水道費</t>
  </si>
  <si>
    <t>公共下水道</t>
  </si>
  <si>
    <t xml:space="preserve"> 下水道事業会計負担金（公共下水道事業）</t>
  </si>
  <si>
    <t>(項) 6 住宅費</t>
    <phoneticPr fontId="6"/>
  </si>
  <si>
    <t>住宅管理費</t>
  </si>
  <si>
    <t xml:space="preserve"> 一般職期末手当等                 △932</t>
  </si>
  <si>
    <t xml:space="preserve"> 退職手当負担金                   △390</t>
  </si>
  <si>
    <t xml:space="preserve"> 町営住宅改修工事設計委託料</t>
  </si>
  <si>
    <t xml:space="preserve"> 町営住宅改修工事</t>
  </si>
  <si>
    <t>(款) 9 消防費</t>
    <phoneticPr fontId="6"/>
  </si>
  <si>
    <t>(項) 1 消防費</t>
    <phoneticPr fontId="6"/>
  </si>
  <si>
    <t>消防防災施</t>
  </si>
  <si>
    <t>役務費</t>
  </si>
  <si>
    <t xml:space="preserve"> 通信運搬費</t>
  </si>
  <si>
    <t xml:space="preserve"> 除草・剪定委託料</t>
  </si>
  <si>
    <t xml:space="preserve"> 河川監視カメラ設置工事</t>
  </si>
  <si>
    <t xml:space="preserve"> 防災行政無線用備品</t>
  </si>
  <si>
    <t xml:space="preserve"> 次世代衛星通信設備整備工事負担金</t>
  </si>
  <si>
    <t>(款) 10 教育費</t>
  </si>
  <si>
    <t>(項) 1 教育総務費</t>
  </si>
  <si>
    <t>事務局費</t>
  </si>
  <si>
    <t xml:space="preserve"> 一般職期末手当等                 △753</t>
  </si>
  <si>
    <t xml:space="preserve"> 退職手当負担金                    △63</t>
  </si>
  <si>
    <t>(款) 10 教育費</t>
    <phoneticPr fontId="6"/>
  </si>
  <si>
    <t>(項) 2 小学校費</t>
    <phoneticPr fontId="6"/>
  </si>
  <si>
    <t>学校管理費</t>
  </si>
  <si>
    <t xml:space="preserve"> 小学校改修工事</t>
  </si>
  <si>
    <t>(項) 4 社会教育費</t>
    <phoneticPr fontId="6"/>
  </si>
  <si>
    <t>社会教育総</t>
  </si>
  <si>
    <t xml:space="preserve"> 一般職期末手当等                   786</t>
  </si>
  <si>
    <t xml:space="preserve"> 退職手当負担金                     223</t>
  </si>
  <si>
    <t>国際交流費</t>
  </si>
  <si>
    <t xml:space="preserve"> 越前町国際交流事業補助金</t>
  </si>
  <si>
    <t>図書館費</t>
  </si>
  <si>
    <t>資料館費</t>
  </si>
  <si>
    <t>- 21 -</t>
    <phoneticPr fontId="6"/>
  </si>
  <si>
    <t>- 22 -</t>
    <phoneticPr fontId="6"/>
  </si>
  <si>
    <t>(項) 4 社会教育費</t>
  </si>
  <si>
    <t>文化財保護</t>
  </si>
  <si>
    <t xml:space="preserve"> 文化財保存処理委託料</t>
  </si>
  <si>
    <t xml:space="preserve"> 指定等文化財管理補助金</t>
  </si>
  <si>
    <t>(項) 5 保健体育費</t>
    <phoneticPr fontId="6"/>
  </si>
  <si>
    <t>保健体育総</t>
  </si>
  <si>
    <t xml:space="preserve"> 一般職期末手当等                 △909</t>
  </si>
  <si>
    <t xml:space="preserve"> 退職手当負担金                      18</t>
  </si>
  <si>
    <t>体育施設費</t>
  </si>
  <si>
    <t xml:space="preserve"> 体育館改修工事設計委託料</t>
  </si>
  <si>
    <t xml:space="preserve"> 体育館改修工事                  10,000</t>
  </si>
  <si>
    <t xml:space="preserve"> 町営野球場改修工事               2,700</t>
  </si>
  <si>
    <t>海洋センタ</t>
  </si>
  <si>
    <t xml:space="preserve"> Ｂ＆Ｇ地域海洋センター改修工事設計監理</t>
  </si>
  <si>
    <t xml:space="preserve"> Ｂ＆Ｇ地域海洋センター改修工事</t>
  </si>
  <si>
    <t xml:space="preserve"> 体育施設管理用備品</t>
  </si>
  <si>
    <t>(項) 6 学校給食費</t>
  </si>
  <si>
    <t>給食総務費</t>
  </si>
  <si>
    <t xml:space="preserve"> 賄材料費</t>
  </si>
  <si>
    <t>- 23 -</t>
    <phoneticPr fontId="6"/>
  </si>
  <si>
    <t>第２表　地方債補正</t>
    <phoneticPr fontId="12"/>
  </si>
  <si>
    <t>（追加）</t>
    <rPh sb="1" eb="3">
      <t>ツイカ</t>
    </rPh>
    <phoneticPr fontId="12"/>
  </si>
  <si>
    <t>　</t>
    <phoneticPr fontId="12"/>
  </si>
  <si>
    <t>（単位　千円）</t>
    <rPh sb="1" eb="3">
      <t>タンイ</t>
    </rPh>
    <rPh sb="4" eb="6">
      <t>センエン</t>
    </rPh>
    <phoneticPr fontId="12"/>
  </si>
  <si>
    <t>起債の目的</t>
    <rPh sb="0" eb="2">
      <t>キサイ</t>
    </rPh>
    <rPh sb="3" eb="5">
      <t>モクテキ</t>
    </rPh>
    <phoneticPr fontId="12"/>
  </si>
  <si>
    <t>限度額</t>
    <rPh sb="0" eb="2">
      <t>ゲンド</t>
    </rPh>
    <rPh sb="2" eb="3">
      <t>ガク</t>
    </rPh>
    <phoneticPr fontId="12"/>
  </si>
  <si>
    <t>起債の方法</t>
    <rPh sb="0" eb="2">
      <t>キサイ</t>
    </rPh>
    <rPh sb="3" eb="5">
      <t>ホウホウ</t>
    </rPh>
    <phoneticPr fontId="12"/>
  </si>
  <si>
    <t>利率</t>
    <rPh sb="0" eb="2">
      <t>リリツ</t>
    </rPh>
    <phoneticPr fontId="12"/>
  </si>
  <si>
    <t>償還の方法</t>
    <rPh sb="0" eb="2">
      <t>ショウカン</t>
    </rPh>
    <rPh sb="3" eb="5">
      <t>ホウホウ</t>
    </rPh>
    <phoneticPr fontId="12"/>
  </si>
  <si>
    <t xml:space="preserve"> 越前地域福祉センター改修事業</t>
    <rPh sb="1" eb="3">
      <t>エチゼン</t>
    </rPh>
    <rPh sb="3" eb="5">
      <t>チイキ</t>
    </rPh>
    <rPh sb="5" eb="7">
      <t>フクシ</t>
    </rPh>
    <rPh sb="11" eb="13">
      <t>カイシュウ</t>
    </rPh>
    <rPh sb="13" eb="15">
      <t>ジギョウ</t>
    </rPh>
    <phoneticPr fontId="12"/>
  </si>
  <si>
    <t>証書借入</t>
    <rPh sb="0" eb="2">
      <t>ショウショ</t>
    </rPh>
    <rPh sb="2" eb="4">
      <t>カリイ</t>
    </rPh>
    <phoneticPr fontId="12"/>
  </si>
  <si>
    <t>　5.0％以内(ただし、利率見直し方式で借り入れる資金について、利率の見直しを行った後においては、当該見直し後の利率)</t>
    <rPh sb="5" eb="7">
      <t>イナイ</t>
    </rPh>
    <rPh sb="12" eb="14">
      <t>リリツ</t>
    </rPh>
    <rPh sb="14" eb="16">
      <t>ミナオ</t>
    </rPh>
    <rPh sb="17" eb="19">
      <t>ホウシキ</t>
    </rPh>
    <rPh sb="20" eb="21">
      <t>カ</t>
    </rPh>
    <rPh sb="22" eb="23">
      <t>イ</t>
    </rPh>
    <rPh sb="25" eb="27">
      <t>シキン</t>
    </rPh>
    <rPh sb="32" eb="34">
      <t>リリツ</t>
    </rPh>
    <rPh sb="35" eb="37">
      <t>ミナオ</t>
    </rPh>
    <rPh sb="39" eb="40">
      <t>オコナ</t>
    </rPh>
    <rPh sb="42" eb="43">
      <t>アト</t>
    </rPh>
    <rPh sb="49" eb="51">
      <t>トウガイ</t>
    </rPh>
    <rPh sb="51" eb="53">
      <t>ミナオ</t>
    </rPh>
    <rPh sb="54" eb="55">
      <t>ゴ</t>
    </rPh>
    <rPh sb="56" eb="58">
      <t>リリツ</t>
    </rPh>
    <phoneticPr fontId="12"/>
  </si>
  <si>
    <t>　政府資金については、その融資条件により、銀行その他の場合にはその債権者と協定するものによる。ただし、町財政の都合により据置期間及び償還期限を短縮し、又は繰上償還若しくは低利に借換えすることができる。
　なお、起債の全部又は一部を翌年度へ繰り越して借り入れることができる。</t>
    <rPh sb="1" eb="3">
      <t>セイフ</t>
    </rPh>
    <rPh sb="3" eb="5">
      <t>シキン</t>
    </rPh>
    <rPh sb="13" eb="15">
      <t>ユウシ</t>
    </rPh>
    <rPh sb="15" eb="17">
      <t>ジョウケン</t>
    </rPh>
    <rPh sb="21" eb="23">
      <t>ギンコウ</t>
    </rPh>
    <rPh sb="25" eb="26">
      <t>タ</t>
    </rPh>
    <rPh sb="27" eb="29">
      <t>バアイ</t>
    </rPh>
    <rPh sb="33" eb="36">
      <t>サイケンシャ</t>
    </rPh>
    <rPh sb="37" eb="39">
      <t>キョウテイ</t>
    </rPh>
    <rPh sb="51" eb="52">
      <t>チョウ</t>
    </rPh>
    <rPh sb="52" eb="54">
      <t>ザイセイ</t>
    </rPh>
    <rPh sb="55" eb="57">
      <t>ツゴウ</t>
    </rPh>
    <rPh sb="60" eb="62">
      <t>スエオキ</t>
    </rPh>
    <rPh sb="62" eb="64">
      <t>キカン</t>
    </rPh>
    <rPh sb="64" eb="65">
      <t>オヨ</t>
    </rPh>
    <rPh sb="66" eb="68">
      <t>ショウカン</t>
    </rPh>
    <rPh sb="68" eb="70">
      <t>キゲン</t>
    </rPh>
    <rPh sb="71" eb="73">
      <t>タンシュク</t>
    </rPh>
    <rPh sb="75" eb="76">
      <t>マタ</t>
    </rPh>
    <rPh sb="77" eb="78">
      <t>ク</t>
    </rPh>
    <rPh sb="78" eb="79">
      <t>ア</t>
    </rPh>
    <rPh sb="79" eb="81">
      <t>ショウカン</t>
    </rPh>
    <rPh sb="81" eb="82">
      <t>モ</t>
    </rPh>
    <rPh sb="85" eb="87">
      <t>テイリ</t>
    </rPh>
    <rPh sb="88" eb="90">
      <t>カリカエ</t>
    </rPh>
    <rPh sb="105" eb="107">
      <t>キサイ</t>
    </rPh>
    <rPh sb="108" eb="110">
      <t>ゼンブ</t>
    </rPh>
    <rPh sb="110" eb="111">
      <t>マタ</t>
    </rPh>
    <rPh sb="112" eb="114">
      <t>イチブ</t>
    </rPh>
    <rPh sb="115" eb="118">
      <t>ヨクネンド</t>
    </rPh>
    <rPh sb="119" eb="120">
      <t>ク</t>
    </rPh>
    <rPh sb="121" eb="122">
      <t>コ</t>
    </rPh>
    <rPh sb="124" eb="125">
      <t>カ</t>
    </rPh>
    <rPh sb="126" eb="127">
      <t>イ</t>
    </rPh>
    <phoneticPr fontId="12"/>
  </si>
  <si>
    <t xml:space="preserve"> 土地改良事業</t>
    <phoneticPr fontId="12"/>
  </si>
  <si>
    <t xml:space="preserve"> 林道改良事業</t>
    <rPh sb="1" eb="3">
      <t>リンドウ</t>
    </rPh>
    <rPh sb="3" eb="5">
      <t>カイリョウ</t>
    </rPh>
    <rPh sb="5" eb="7">
      <t>ジギョウ</t>
    </rPh>
    <phoneticPr fontId="12"/>
  </si>
  <si>
    <t xml:space="preserve"> 治山事業</t>
    <phoneticPr fontId="12"/>
  </si>
  <si>
    <t xml:space="preserve"> 道路維持補修事業</t>
    <rPh sb="1" eb="5">
      <t>ドウロイジ</t>
    </rPh>
    <rPh sb="5" eb="9">
      <t>ホシュウジギョウ</t>
    </rPh>
    <phoneticPr fontId="12"/>
  </si>
  <si>
    <t xml:space="preserve"> 体育施設整備事業</t>
    <rPh sb="1" eb="3">
      <t>タイイク</t>
    </rPh>
    <rPh sb="3" eb="5">
      <t>シセツ</t>
    </rPh>
    <rPh sb="5" eb="9">
      <t>セイビジギョウ</t>
    </rPh>
    <phoneticPr fontId="12"/>
  </si>
  <si>
    <t xml:space="preserve"> Ｂ＆Ｇ地域海洋センター改修事業</t>
    <rPh sb="4" eb="6">
      <t>チイキ</t>
    </rPh>
    <rPh sb="6" eb="8">
      <t>カイヨウ</t>
    </rPh>
    <rPh sb="12" eb="16">
      <t>カイシュウジギョウ</t>
    </rPh>
    <phoneticPr fontId="12"/>
  </si>
  <si>
    <t xml:space="preserve"> 消防防災施設設備整備事業</t>
    <rPh sb="1" eb="3">
      <t>ショウボウ</t>
    </rPh>
    <rPh sb="3" eb="5">
      <t>ボウサイ</t>
    </rPh>
    <rPh sb="5" eb="7">
      <t>シセツ</t>
    </rPh>
    <rPh sb="7" eb="9">
      <t>セツビ</t>
    </rPh>
    <rPh sb="9" eb="13">
      <t>セイビジギョウ</t>
    </rPh>
    <phoneticPr fontId="12"/>
  </si>
  <si>
    <t xml:space="preserve"> 防災行政無線整備事業</t>
    <rPh sb="1" eb="3">
      <t>ボウサイ</t>
    </rPh>
    <rPh sb="3" eb="5">
      <t>ギョウセイ</t>
    </rPh>
    <rPh sb="5" eb="7">
      <t>ムセン</t>
    </rPh>
    <rPh sb="7" eb="9">
      <t>セイビ</t>
    </rPh>
    <rPh sb="9" eb="11">
      <t>ジギョウ</t>
    </rPh>
    <phoneticPr fontId="12"/>
  </si>
  <si>
    <t>（変更）</t>
    <rPh sb="1" eb="3">
      <t>ヘンコウ</t>
    </rPh>
    <phoneticPr fontId="12"/>
  </si>
  <si>
    <t>補正前</t>
    <rPh sb="0" eb="2">
      <t>ホセイ</t>
    </rPh>
    <rPh sb="2" eb="3">
      <t>ゼン</t>
    </rPh>
    <phoneticPr fontId="12"/>
  </si>
  <si>
    <t>補正後</t>
    <rPh sb="0" eb="2">
      <t>ホセイ</t>
    </rPh>
    <rPh sb="2" eb="3">
      <t>ゴ</t>
    </rPh>
    <phoneticPr fontId="12"/>
  </si>
  <si>
    <t xml:space="preserve"> 悠久ロマンの杜改修事業</t>
    <rPh sb="1" eb="3">
      <t>ユウキュウ</t>
    </rPh>
    <rPh sb="7" eb="8">
      <t>モリ</t>
    </rPh>
    <rPh sb="8" eb="12">
      <t>カイシュウジギョウ</t>
    </rPh>
    <phoneticPr fontId="12"/>
  </si>
  <si>
    <t xml:space="preserve"> 観光施設改修事業</t>
    <rPh sb="1" eb="3">
      <t>カンコウ</t>
    </rPh>
    <rPh sb="3" eb="5">
      <t>シセツ</t>
    </rPh>
    <rPh sb="5" eb="9">
      <t>カイシュウジギョウ</t>
    </rPh>
    <phoneticPr fontId="12"/>
  </si>
  <si>
    <t xml:space="preserve"> 社会教育施設整備事業</t>
    <rPh sb="1" eb="3">
      <t>シャカイ</t>
    </rPh>
    <rPh sb="3" eb="5">
      <t>キョウイク</t>
    </rPh>
    <rPh sb="5" eb="7">
      <t>シセツ</t>
    </rPh>
    <rPh sb="7" eb="9">
      <t>セイビ</t>
    </rPh>
    <rPh sb="9" eb="11">
      <t>ジギョウ</t>
    </rPh>
    <phoneticPr fontId="12"/>
  </si>
  <si>
    <t>給　　与　　費　　明　　細　　書</t>
    <rPh sb="0" eb="1">
      <t>キュウ</t>
    </rPh>
    <rPh sb="3" eb="4">
      <t>クミ</t>
    </rPh>
    <rPh sb="6" eb="7">
      <t>ヒ</t>
    </rPh>
    <rPh sb="9" eb="10">
      <t>メイ</t>
    </rPh>
    <rPh sb="12" eb="13">
      <t>ホソ</t>
    </rPh>
    <rPh sb="15" eb="16">
      <t>ショ</t>
    </rPh>
    <phoneticPr fontId="12"/>
  </si>
  <si>
    <t>１．特　  別 　 職</t>
    <rPh sb="2" eb="3">
      <t>トク</t>
    </rPh>
    <rPh sb="6" eb="7">
      <t>ベツ</t>
    </rPh>
    <rPh sb="10" eb="11">
      <t>ショク</t>
    </rPh>
    <phoneticPr fontId="12"/>
  </si>
  <si>
    <t>区          分</t>
    <rPh sb="0" eb="1">
      <t>ク</t>
    </rPh>
    <rPh sb="11" eb="12">
      <t>ブン</t>
    </rPh>
    <phoneticPr fontId="12"/>
  </si>
  <si>
    <t>給　　　　　　　　与　　　　　　　　費</t>
    <rPh sb="0" eb="1">
      <t>キュウ</t>
    </rPh>
    <rPh sb="9" eb="10">
      <t>クミ</t>
    </rPh>
    <rPh sb="18" eb="19">
      <t>ヒ</t>
    </rPh>
    <phoneticPr fontId="12"/>
  </si>
  <si>
    <t>共　済　費</t>
    <rPh sb="0" eb="1">
      <t>トモ</t>
    </rPh>
    <rPh sb="2" eb="3">
      <t>スミ</t>
    </rPh>
    <rPh sb="4" eb="5">
      <t>ヒ</t>
    </rPh>
    <phoneticPr fontId="12"/>
  </si>
  <si>
    <t>合　　計</t>
    <rPh sb="0" eb="1">
      <t>ゴウ</t>
    </rPh>
    <rPh sb="3" eb="4">
      <t>ケイ</t>
    </rPh>
    <phoneticPr fontId="12"/>
  </si>
  <si>
    <t>備　考</t>
    <rPh sb="0" eb="1">
      <t>ビ</t>
    </rPh>
    <rPh sb="2" eb="3">
      <t>コウ</t>
    </rPh>
    <phoneticPr fontId="12"/>
  </si>
  <si>
    <t>職員数</t>
  </si>
  <si>
    <t>報　酬</t>
    <rPh sb="0" eb="1">
      <t>ホウ</t>
    </rPh>
    <rPh sb="2" eb="3">
      <t>ムク</t>
    </rPh>
    <phoneticPr fontId="12"/>
  </si>
  <si>
    <t>給　料</t>
    <rPh sb="0" eb="1">
      <t>キュウ</t>
    </rPh>
    <rPh sb="2" eb="3">
      <t>リョウ</t>
    </rPh>
    <phoneticPr fontId="12"/>
  </si>
  <si>
    <t>期　末</t>
    <rPh sb="0" eb="1">
      <t>キ</t>
    </rPh>
    <rPh sb="2" eb="3">
      <t>スエ</t>
    </rPh>
    <phoneticPr fontId="12"/>
  </si>
  <si>
    <t>地　域</t>
    <rPh sb="0" eb="1">
      <t>チ</t>
    </rPh>
    <rPh sb="2" eb="3">
      <t>イキ</t>
    </rPh>
    <phoneticPr fontId="12"/>
  </si>
  <si>
    <t>寒冷地</t>
    <rPh sb="0" eb="3">
      <t>カンレイチ</t>
    </rPh>
    <phoneticPr fontId="12"/>
  </si>
  <si>
    <t>その他</t>
    <rPh sb="2" eb="3">
      <t>タ</t>
    </rPh>
    <phoneticPr fontId="12"/>
  </si>
  <si>
    <t>計</t>
    <rPh sb="0" eb="1">
      <t>ケイ</t>
    </rPh>
    <phoneticPr fontId="12"/>
  </si>
  <si>
    <t>（人）</t>
    <rPh sb="1" eb="2">
      <t>ヒト</t>
    </rPh>
    <phoneticPr fontId="12"/>
  </si>
  <si>
    <t>手　当</t>
    <rPh sb="0" eb="1">
      <t>テ</t>
    </rPh>
    <rPh sb="2" eb="3">
      <t>トウ</t>
    </rPh>
    <phoneticPr fontId="12"/>
  </si>
  <si>
    <t>の手当</t>
    <rPh sb="1" eb="3">
      <t>テア</t>
    </rPh>
    <phoneticPr fontId="12"/>
  </si>
  <si>
    <t>長等</t>
    <rPh sb="0" eb="1">
      <t>チョウ</t>
    </rPh>
    <rPh sb="1" eb="2">
      <t>トウ</t>
    </rPh>
    <phoneticPr fontId="12"/>
  </si>
  <si>
    <t>議員</t>
    <rPh sb="0" eb="2">
      <t>ギイン</t>
    </rPh>
    <phoneticPr fontId="12"/>
  </si>
  <si>
    <t>補正前</t>
    <rPh sb="0" eb="2">
      <t>ホセイ</t>
    </rPh>
    <rPh sb="2" eb="3">
      <t>マエ</t>
    </rPh>
    <phoneticPr fontId="12"/>
  </si>
  <si>
    <t>比較</t>
    <rPh sb="0" eb="2">
      <t>ヒカク</t>
    </rPh>
    <phoneticPr fontId="12"/>
  </si>
  <si>
    <t>２．一　般　職</t>
    <rPh sb="2" eb="3">
      <t>イチ</t>
    </rPh>
    <rPh sb="4" eb="5">
      <t>パン</t>
    </rPh>
    <rPh sb="6" eb="7">
      <t>ショク</t>
    </rPh>
    <phoneticPr fontId="12"/>
  </si>
  <si>
    <t>（１）統　　　括</t>
    <rPh sb="3" eb="8">
      <t>トウカツ</t>
    </rPh>
    <phoneticPr fontId="12"/>
  </si>
  <si>
    <t>区　分</t>
    <rPh sb="0" eb="3">
      <t>クブン</t>
    </rPh>
    <phoneticPr fontId="12"/>
  </si>
  <si>
    <t>職員数
（人）</t>
    <rPh sb="0" eb="2">
      <t>ショクイン</t>
    </rPh>
    <rPh sb="2" eb="3">
      <t>スウ</t>
    </rPh>
    <rPh sb="5" eb="6">
      <t>ヒト</t>
    </rPh>
    <phoneticPr fontId="12"/>
  </si>
  <si>
    <t>給　　与　　費</t>
    <rPh sb="0" eb="4">
      <t>キュウヨ</t>
    </rPh>
    <rPh sb="6" eb="7">
      <t>ヒ</t>
    </rPh>
    <phoneticPr fontId="12"/>
  </si>
  <si>
    <t>共済費</t>
    <rPh sb="0" eb="2">
      <t>キョウサイ</t>
    </rPh>
    <rPh sb="2" eb="3">
      <t>ヒ</t>
    </rPh>
    <phoneticPr fontId="12"/>
  </si>
  <si>
    <t>合　計</t>
    <rPh sb="0" eb="3">
      <t>ゴウケイ</t>
    </rPh>
    <phoneticPr fontId="12"/>
  </si>
  <si>
    <t>備　考</t>
    <rPh sb="0" eb="3">
      <t>ビコウ</t>
    </rPh>
    <phoneticPr fontId="12"/>
  </si>
  <si>
    <t>報　酬</t>
    <rPh sb="0" eb="3">
      <t>ホウシュウ</t>
    </rPh>
    <phoneticPr fontId="12"/>
  </si>
  <si>
    <t>給　料</t>
    <rPh sb="0" eb="3">
      <t>キュウリョウ</t>
    </rPh>
    <phoneticPr fontId="12"/>
  </si>
  <si>
    <t>職員手当</t>
    <rPh sb="0" eb="2">
      <t>ショクイン</t>
    </rPh>
    <rPh sb="2" eb="4">
      <t>テアテ</t>
    </rPh>
    <phoneticPr fontId="12"/>
  </si>
  <si>
    <t>比　較</t>
    <rPh sb="0" eb="1">
      <t>ヒ</t>
    </rPh>
    <rPh sb="2" eb="3">
      <t>クラ</t>
    </rPh>
    <phoneticPr fontId="12"/>
  </si>
  <si>
    <t>職　員
手　当
の内訳</t>
    <rPh sb="0" eb="3">
      <t>ショクイン</t>
    </rPh>
    <rPh sb="4" eb="5">
      <t>テ</t>
    </rPh>
    <rPh sb="6" eb="7">
      <t>トウ</t>
    </rPh>
    <rPh sb="9" eb="11">
      <t>ウチワケ</t>
    </rPh>
    <phoneticPr fontId="12"/>
  </si>
  <si>
    <t>扶養手当</t>
    <rPh sb="0" eb="2">
      <t>フヨウ</t>
    </rPh>
    <rPh sb="2" eb="4">
      <t>テアテ</t>
    </rPh>
    <phoneticPr fontId="12"/>
  </si>
  <si>
    <t>住居手当</t>
    <rPh sb="0" eb="2">
      <t>ジュウキョ</t>
    </rPh>
    <rPh sb="2" eb="4">
      <t>テアテ</t>
    </rPh>
    <phoneticPr fontId="12"/>
  </si>
  <si>
    <t>通勤手当</t>
    <rPh sb="0" eb="2">
      <t>ツウキン</t>
    </rPh>
    <rPh sb="2" eb="4">
      <t>テアテ</t>
    </rPh>
    <phoneticPr fontId="12"/>
  </si>
  <si>
    <t>管理職手当</t>
    <rPh sb="0" eb="2">
      <t>カンリ</t>
    </rPh>
    <rPh sb="2" eb="3">
      <t>ショク</t>
    </rPh>
    <rPh sb="3" eb="5">
      <t>テアテ</t>
    </rPh>
    <phoneticPr fontId="12"/>
  </si>
  <si>
    <t>時 間 外
勤務手当</t>
    <rPh sb="0" eb="1">
      <t>トキ</t>
    </rPh>
    <rPh sb="2" eb="3">
      <t>アイダ</t>
    </rPh>
    <rPh sb="4" eb="5">
      <t>ソト</t>
    </rPh>
    <rPh sb="6" eb="10">
      <t>キンムテアテ</t>
    </rPh>
    <phoneticPr fontId="12"/>
  </si>
  <si>
    <t>管 理 職</t>
    <rPh sb="0" eb="1">
      <t>カン</t>
    </rPh>
    <rPh sb="2" eb="3">
      <t>リ</t>
    </rPh>
    <rPh sb="4" eb="5">
      <t>ショク</t>
    </rPh>
    <phoneticPr fontId="12"/>
  </si>
  <si>
    <t>宿日直手当</t>
    <rPh sb="0" eb="3">
      <t>シュクニッチョク</t>
    </rPh>
    <rPh sb="3" eb="5">
      <t>テアテ</t>
    </rPh>
    <phoneticPr fontId="12"/>
  </si>
  <si>
    <t>期末手当</t>
    <rPh sb="0" eb="2">
      <t>キマツ</t>
    </rPh>
    <rPh sb="2" eb="4">
      <t>テアテ</t>
    </rPh>
    <phoneticPr fontId="12"/>
  </si>
  <si>
    <t>勤勉手当</t>
    <rPh sb="0" eb="2">
      <t>キンベン</t>
    </rPh>
    <rPh sb="2" eb="4">
      <t>テアテ</t>
    </rPh>
    <phoneticPr fontId="12"/>
  </si>
  <si>
    <t>児童手当</t>
    <rPh sb="0" eb="2">
      <t>ジドウ</t>
    </rPh>
    <rPh sb="2" eb="4">
      <t>テアテ</t>
    </rPh>
    <phoneticPr fontId="12"/>
  </si>
  <si>
    <t>特勤手当</t>
    <rPh sb="0" eb="1">
      <t>トク</t>
    </rPh>
    <rPh sb="1" eb="2">
      <t>キン</t>
    </rPh>
    <rPh sb="2" eb="4">
      <t>テアテ</t>
    </rPh>
    <phoneticPr fontId="12"/>
  </si>
  <si>
    <t>補正後</t>
    <rPh sb="0" eb="3">
      <t>ホセイゴ</t>
    </rPh>
    <phoneticPr fontId="12"/>
  </si>
  <si>
    <t>補正前</t>
    <rPh sb="0" eb="3">
      <t>ホセイマエ</t>
    </rPh>
    <phoneticPr fontId="12"/>
  </si>
  <si>
    <t>ア　会計年度任用職員以外の職員</t>
    <rPh sb="2" eb="4">
      <t>カイケイ</t>
    </rPh>
    <rPh sb="4" eb="6">
      <t>ネンド</t>
    </rPh>
    <rPh sb="6" eb="8">
      <t>ニンヨウ</t>
    </rPh>
    <rPh sb="8" eb="10">
      <t>ショクイン</t>
    </rPh>
    <rPh sb="10" eb="12">
      <t>イガイ</t>
    </rPh>
    <rPh sb="13" eb="15">
      <t>ショクイン</t>
    </rPh>
    <phoneticPr fontId="12"/>
  </si>
  <si>
    <t>時 間 外
勤務手当</t>
    <rPh sb="0" eb="1">
      <t>トキ</t>
    </rPh>
    <rPh sb="2" eb="3">
      <t>アイダ</t>
    </rPh>
    <rPh sb="4" eb="5">
      <t>ソト</t>
    </rPh>
    <rPh sb="6" eb="8">
      <t>キンム</t>
    </rPh>
    <rPh sb="8" eb="10">
      <t>テアテ</t>
    </rPh>
    <phoneticPr fontId="12"/>
  </si>
  <si>
    <t>備　考　　この表は、給料をもって支弁される会計年度任用職員以外の一般職の職員で予算の積算の基礎となったものについて記載する。</t>
    <rPh sb="0" eb="1">
      <t>ビ</t>
    </rPh>
    <rPh sb="2" eb="3">
      <t>コウ</t>
    </rPh>
    <rPh sb="7" eb="8">
      <t>ヒョウ</t>
    </rPh>
    <rPh sb="10" eb="12">
      <t>キュウリョウ</t>
    </rPh>
    <rPh sb="16" eb="18">
      <t>シベン</t>
    </rPh>
    <rPh sb="21" eb="23">
      <t>カイケイ</t>
    </rPh>
    <rPh sb="23" eb="25">
      <t>ネンド</t>
    </rPh>
    <rPh sb="25" eb="27">
      <t>ニンヨウ</t>
    </rPh>
    <rPh sb="27" eb="29">
      <t>ショクイン</t>
    </rPh>
    <rPh sb="29" eb="31">
      <t>イガイ</t>
    </rPh>
    <rPh sb="32" eb="34">
      <t>イッパン</t>
    </rPh>
    <rPh sb="34" eb="35">
      <t>ショク</t>
    </rPh>
    <rPh sb="36" eb="38">
      <t>ショクイン</t>
    </rPh>
    <rPh sb="39" eb="41">
      <t>ヨサン</t>
    </rPh>
    <rPh sb="42" eb="44">
      <t>セキサン</t>
    </rPh>
    <rPh sb="45" eb="47">
      <t>キソ</t>
    </rPh>
    <rPh sb="57" eb="59">
      <t>キサイ</t>
    </rPh>
    <phoneticPr fontId="12"/>
  </si>
  <si>
    <t>イ　会計年度任用職員</t>
    <rPh sb="2" eb="10">
      <t>カイケイネンドニンヨウショクイン</t>
    </rPh>
    <phoneticPr fontId="12"/>
  </si>
  <si>
    <t>備　考　　この表は、報酬または給料をもって支弁される会計年度任用職員で予算の積算の基礎となったものについて記載する。</t>
    <rPh sb="0" eb="1">
      <t>ビ</t>
    </rPh>
    <rPh sb="2" eb="3">
      <t>コウ</t>
    </rPh>
    <rPh sb="7" eb="8">
      <t>ヒョウ</t>
    </rPh>
    <rPh sb="10" eb="12">
      <t>ホウシュウ</t>
    </rPh>
    <rPh sb="15" eb="17">
      <t>キュウリョウ</t>
    </rPh>
    <rPh sb="21" eb="23">
      <t>シベン</t>
    </rPh>
    <rPh sb="26" eb="28">
      <t>カイケイ</t>
    </rPh>
    <rPh sb="28" eb="30">
      <t>ネンド</t>
    </rPh>
    <rPh sb="30" eb="32">
      <t>ニンヨウ</t>
    </rPh>
    <rPh sb="32" eb="34">
      <t>ショクイン</t>
    </rPh>
    <rPh sb="34" eb="36">
      <t>イチショクイン</t>
    </rPh>
    <rPh sb="35" eb="37">
      <t>ヨサン</t>
    </rPh>
    <rPh sb="38" eb="40">
      <t>セキサン</t>
    </rPh>
    <rPh sb="41" eb="43">
      <t>キソ</t>
    </rPh>
    <rPh sb="53" eb="55">
      <t>キサイ</t>
    </rPh>
    <phoneticPr fontId="12"/>
  </si>
  <si>
    <t>（２）給料及び職員手当の増減額の明細</t>
    <rPh sb="3" eb="5">
      <t>キュウリョウ</t>
    </rPh>
    <rPh sb="5" eb="6">
      <t>オヨ</t>
    </rPh>
    <rPh sb="7" eb="9">
      <t>ショクイン</t>
    </rPh>
    <rPh sb="9" eb="11">
      <t>テア</t>
    </rPh>
    <rPh sb="12" eb="14">
      <t>ゾウゲン</t>
    </rPh>
    <rPh sb="14" eb="15">
      <t>ガク</t>
    </rPh>
    <rPh sb="16" eb="18">
      <t>メイサイ</t>
    </rPh>
    <phoneticPr fontId="12"/>
  </si>
  <si>
    <t>(単位　千円）</t>
    <rPh sb="1" eb="2">
      <t>タン</t>
    </rPh>
    <rPh sb="2" eb="3">
      <t>クライ</t>
    </rPh>
    <rPh sb="4" eb="5">
      <t>セン</t>
    </rPh>
    <rPh sb="5" eb="6">
      <t>エン</t>
    </rPh>
    <phoneticPr fontId="12"/>
  </si>
  <si>
    <t>区　　分</t>
    <rPh sb="0" eb="1">
      <t>ク</t>
    </rPh>
    <rPh sb="3" eb="4">
      <t>ブン</t>
    </rPh>
    <phoneticPr fontId="12"/>
  </si>
  <si>
    <t>増　減　額</t>
    <rPh sb="0" eb="1">
      <t>ゾウ</t>
    </rPh>
    <rPh sb="2" eb="3">
      <t>ゲン</t>
    </rPh>
    <rPh sb="4" eb="5">
      <t>ガク</t>
    </rPh>
    <phoneticPr fontId="12"/>
  </si>
  <si>
    <t>増　減　事　由　別　内　訳</t>
    <rPh sb="0" eb="1">
      <t>ゾウ</t>
    </rPh>
    <rPh sb="2" eb="3">
      <t>ゲン</t>
    </rPh>
    <rPh sb="4" eb="5">
      <t>コト</t>
    </rPh>
    <rPh sb="6" eb="7">
      <t>ヨシ</t>
    </rPh>
    <rPh sb="8" eb="9">
      <t>ベツ</t>
    </rPh>
    <rPh sb="10" eb="11">
      <t>ウチ</t>
    </rPh>
    <rPh sb="12" eb="13">
      <t>ヤク</t>
    </rPh>
    <phoneticPr fontId="12"/>
  </si>
  <si>
    <t>説　　　明</t>
    <rPh sb="0" eb="1">
      <t>セツ</t>
    </rPh>
    <rPh sb="4" eb="5">
      <t>メイ</t>
    </rPh>
    <phoneticPr fontId="12"/>
  </si>
  <si>
    <t>備　　　考</t>
    <rPh sb="0" eb="1">
      <t>ビ</t>
    </rPh>
    <rPh sb="4" eb="5">
      <t>コウ</t>
    </rPh>
    <phoneticPr fontId="12"/>
  </si>
  <si>
    <t>給　　　料</t>
    <rPh sb="0" eb="1">
      <t>キュウ</t>
    </rPh>
    <rPh sb="4" eb="5">
      <t>リョウ</t>
    </rPh>
    <phoneticPr fontId="12"/>
  </si>
  <si>
    <t>給与改定に</t>
    <rPh sb="0" eb="2">
      <t>キュウヨ</t>
    </rPh>
    <rPh sb="2" eb="4">
      <t>カイテイ</t>
    </rPh>
    <phoneticPr fontId="12"/>
  </si>
  <si>
    <t>伴う増減分</t>
    <rPh sb="0" eb="1">
      <t>トモナ</t>
    </rPh>
    <rPh sb="2" eb="4">
      <t>ゾウゲン</t>
    </rPh>
    <rPh sb="4" eb="5">
      <t>ブン</t>
    </rPh>
    <phoneticPr fontId="12"/>
  </si>
  <si>
    <t>昇給に伴う</t>
    <rPh sb="0" eb="2">
      <t>ショウキュウ</t>
    </rPh>
    <rPh sb="3" eb="4">
      <t>トモナ</t>
    </rPh>
    <phoneticPr fontId="12"/>
  </si>
  <si>
    <t>昇任・昇格に伴う増</t>
    <rPh sb="0" eb="2">
      <t>ショウニン</t>
    </rPh>
    <rPh sb="3" eb="5">
      <t>ショウカク</t>
    </rPh>
    <rPh sb="6" eb="7">
      <t>トモナ</t>
    </rPh>
    <rPh sb="8" eb="9">
      <t>ゾウ</t>
    </rPh>
    <phoneticPr fontId="12"/>
  </si>
  <si>
    <t>増加分</t>
    <rPh sb="0" eb="2">
      <t>ゾウカ</t>
    </rPh>
    <rPh sb="2" eb="3">
      <t>ブン</t>
    </rPh>
    <phoneticPr fontId="12"/>
  </si>
  <si>
    <t>その他の増減分</t>
    <rPh sb="2" eb="3">
      <t>タ</t>
    </rPh>
    <rPh sb="4" eb="6">
      <t>ゾウゲン</t>
    </rPh>
    <rPh sb="6" eb="7">
      <t>ブン</t>
    </rPh>
    <phoneticPr fontId="12"/>
  </si>
  <si>
    <t>職員の異動等に伴う増減</t>
    <rPh sb="0" eb="2">
      <t>ショクイン</t>
    </rPh>
    <rPh sb="3" eb="5">
      <t>イドウ</t>
    </rPh>
    <rPh sb="5" eb="6">
      <t>トウ</t>
    </rPh>
    <rPh sb="7" eb="8">
      <t>トモナ</t>
    </rPh>
    <rPh sb="9" eb="11">
      <t>ゾウゲン</t>
    </rPh>
    <phoneticPr fontId="12"/>
  </si>
  <si>
    <t>職員手当</t>
    <rPh sb="0" eb="2">
      <t>ショクイン</t>
    </rPh>
    <rPh sb="2" eb="4">
      <t>テア</t>
    </rPh>
    <phoneticPr fontId="12"/>
  </si>
  <si>
    <t>制度改正に</t>
    <rPh sb="0" eb="2">
      <t>セイド</t>
    </rPh>
    <rPh sb="2" eb="4">
      <t>カイセイ</t>
    </rPh>
    <phoneticPr fontId="12"/>
  </si>
  <si>
    <t>※会計年度任用職員を除く</t>
    <rPh sb="1" eb="9">
      <t>カイケイネンドニンヨウショクイン</t>
    </rPh>
    <rPh sb="10" eb="11">
      <t>ノゾ</t>
    </rPh>
    <phoneticPr fontId="12"/>
  </si>
  <si>
    <t>（３）給料及び職員手当の状況</t>
    <rPh sb="3" eb="5">
      <t>キュウリョウ</t>
    </rPh>
    <rPh sb="5" eb="6">
      <t>オヨ</t>
    </rPh>
    <rPh sb="7" eb="9">
      <t>ショクイン</t>
    </rPh>
    <rPh sb="9" eb="11">
      <t>テア</t>
    </rPh>
    <rPh sb="12" eb="14">
      <t>ジョウキョウ</t>
    </rPh>
    <phoneticPr fontId="12"/>
  </si>
  <si>
    <t>ア　職員１人当たり給与</t>
    <rPh sb="2" eb="4">
      <t>ショクイン</t>
    </rPh>
    <rPh sb="5" eb="6">
      <t>ヒト</t>
    </rPh>
    <rPh sb="6" eb="7">
      <t>ア</t>
    </rPh>
    <rPh sb="9" eb="11">
      <t>キュウヨ</t>
    </rPh>
    <phoneticPr fontId="12"/>
  </si>
  <si>
    <t>区　　　　　　　　　　　　　　　　　分</t>
    <rPh sb="0" eb="1">
      <t>ク</t>
    </rPh>
    <rPh sb="18" eb="19">
      <t>ブン</t>
    </rPh>
    <phoneticPr fontId="12"/>
  </si>
  <si>
    <t>行　政　職</t>
    <rPh sb="0" eb="1">
      <t>ギョウ</t>
    </rPh>
    <rPh sb="2" eb="3">
      <t>セイ</t>
    </rPh>
    <rPh sb="4" eb="5">
      <t>ショク</t>
    </rPh>
    <phoneticPr fontId="12"/>
  </si>
  <si>
    <t>労　務　職</t>
    <rPh sb="0" eb="1">
      <t>ロウ</t>
    </rPh>
    <rPh sb="2" eb="3">
      <t>ツトム</t>
    </rPh>
    <rPh sb="4" eb="5">
      <t>ショク</t>
    </rPh>
    <phoneticPr fontId="12"/>
  </si>
  <si>
    <t>令和7年６月１日現在</t>
    <rPh sb="0" eb="1">
      <t>レイ</t>
    </rPh>
    <rPh sb="1" eb="2">
      <t>カズ</t>
    </rPh>
    <rPh sb="3" eb="4">
      <t>ネン</t>
    </rPh>
    <rPh sb="5" eb="6">
      <t>ガツ</t>
    </rPh>
    <rPh sb="7" eb="10">
      <t>ニチゲンザイ</t>
    </rPh>
    <phoneticPr fontId="12"/>
  </si>
  <si>
    <t>平均給料月額</t>
    <rPh sb="0" eb="2">
      <t>ヘイキン</t>
    </rPh>
    <rPh sb="2" eb="4">
      <t>キュウリョウ</t>
    </rPh>
    <rPh sb="4" eb="6">
      <t>ゲツガク</t>
    </rPh>
    <phoneticPr fontId="12"/>
  </si>
  <si>
    <t>　(円）</t>
  </si>
  <si>
    <t>平均給与月額　</t>
    <rPh sb="0" eb="2">
      <t>ヘイキン</t>
    </rPh>
    <rPh sb="2" eb="4">
      <t>キュウヨ</t>
    </rPh>
    <rPh sb="4" eb="6">
      <t>ゲツガク</t>
    </rPh>
    <phoneticPr fontId="12"/>
  </si>
  <si>
    <t>平均年齢</t>
    <rPh sb="0" eb="2">
      <t>ヘイキン</t>
    </rPh>
    <rPh sb="2" eb="4">
      <t>ネンレイ</t>
    </rPh>
    <phoneticPr fontId="12"/>
  </si>
  <si>
    <t>　(歳）</t>
    <rPh sb="2" eb="3">
      <t>トシ</t>
    </rPh>
    <phoneticPr fontId="12"/>
  </si>
  <si>
    <t>令和7年４月１日現在</t>
    <rPh sb="0" eb="1">
      <t>レイ</t>
    </rPh>
    <rPh sb="1" eb="2">
      <t>カズ</t>
    </rPh>
    <rPh sb="3" eb="4">
      <t>ネン</t>
    </rPh>
    <rPh sb="5" eb="6">
      <t>ガツ</t>
    </rPh>
    <rPh sb="7" eb="10">
      <t>ニチゲンザイ</t>
    </rPh>
    <phoneticPr fontId="12"/>
  </si>
  <si>
    <t>イ　初　任　給</t>
    <rPh sb="2" eb="3">
      <t>ショ</t>
    </rPh>
    <rPh sb="4" eb="5">
      <t>ニン</t>
    </rPh>
    <rPh sb="6" eb="7">
      <t>キュウ</t>
    </rPh>
    <phoneticPr fontId="12"/>
  </si>
  <si>
    <t>区　　　　　分</t>
    <phoneticPr fontId="12"/>
  </si>
  <si>
    <t>行　　政　　職　　(円）</t>
    <rPh sb="0" eb="1">
      <t>ギョウ</t>
    </rPh>
    <rPh sb="3" eb="4">
      <t>セイ</t>
    </rPh>
    <rPh sb="6" eb="7">
      <t>ショク</t>
    </rPh>
    <rPh sb="10" eb="11">
      <t>エン</t>
    </rPh>
    <phoneticPr fontId="12"/>
  </si>
  <si>
    <t>労　　務　　職　　(円）</t>
    <rPh sb="0" eb="1">
      <t>ロウ</t>
    </rPh>
    <rPh sb="3" eb="4">
      <t>ム</t>
    </rPh>
    <phoneticPr fontId="12"/>
  </si>
  <si>
    <t>国　　　の　　　制　　　度</t>
    <rPh sb="0" eb="1">
      <t>クニ</t>
    </rPh>
    <rPh sb="8" eb="9">
      <t>セイ</t>
    </rPh>
    <rPh sb="12" eb="13">
      <t>タビ</t>
    </rPh>
    <phoneticPr fontId="12"/>
  </si>
  <si>
    <t>行　　政 　　職　　(円）</t>
    <rPh sb="0" eb="1">
      <t>ギョウ</t>
    </rPh>
    <rPh sb="3" eb="4">
      <t>セイ</t>
    </rPh>
    <rPh sb="7" eb="8">
      <t>ショク</t>
    </rPh>
    <rPh sb="11" eb="12">
      <t>エン</t>
    </rPh>
    <phoneticPr fontId="12"/>
  </si>
  <si>
    <t>労　　務　　職　　(円）</t>
    <rPh sb="3" eb="4">
      <t>ム</t>
    </rPh>
    <phoneticPr fontId="12"/>
  </si>
  <si>
    <t>高　　　校　　　卒</t>
    <rPh sb="0" eb="1">
      <t>タカ</t>
    </rPh>
    <rPh sb="4" eb="5">
      <t>コウ</t>
    </rPh>
    <rPh sb="8" eb="9">
      <t>ソツ</t>
    </rPh>
    <phoneticPr fontId="12"/>
  </si>
  <si>
    <t>166,500～</t>
    <phoneticPr fontId="12"/>
  </si>
  <si>
    <t>166,500～</t>
  </si>
  <si>
    <t>大　　　学　　　卒</t>
    <rPh sb="0" eb="1">
      <t>ダイ</t>
    </rPh>
    <rPh sb="4" eb="5">
      <t>ガク</t>
    </rPh>
    <rPh sb="8" eb="9">
      <t>ソツ</t>
    </rPh>
    <phoneticPr fontId="12"/>
  </si>
  <si>
    <t>ウ　級 別 職 員 数</t>
    <rPh sb="2" eb="3">
      <t>キュウ</t>
    </rPh>
    <rPh sb="4" eb="5">
      <t>ベツ</t>
    </rPh>
    <rPh sb="6" eb="7">
      <t>ショク</t>
    </rPh>
    <rPh sb="8" eb="9">
      <t>イン</t>
    </rPh>
    <rPh sb="10" eb="11">
      <t>カズ</t>
    </rPh>
    <phoneticPr fontId="12"/>
  </si>
  <si>
    <t>区　　　　　　　　　　分</t>
    <rPh sb="0" eb="1">
      <t>ク</t>
    </rPh>
    <rPh sb="11" eb="12">
      <t>ブン</t>
    </rPh>
    <phoneticPr fontId="12"/>
  </si>
  <si>
    <t>行　　政　　職</t>
    <rPh sb="0" eb="1">
      <t>ギョウ</t>
    </rPh>
    <rPh sb="3" eb="4">
      <t>セイ</t>
    </rPh>
    <rPh sb="6" eb="7">
      <t>ショク</t>
    </rPh>
    <phoneticPr fontId="12"/>
  </si>
  <si>
    <t>労　　務　　職</t>
    <rPh sb="0" eb="1">
      <t>ロウ</t>
    </rPh>
    <rPh sb="3" eb="4">
      <t>ツトム</t>
    </rPh>
    <rPh sb="6" eb="7">
      <t>ショク</t>
    </rPh>
    <phoneticPr fontId="12"/>
  </si>
  <si>
    <t>等　　　級</t>
    <rPh sb="0" eb="1">
      <t>トウ</t>
    </rPh>
    <rPh sb="4" eb="5">
      <t>キュウ</t>
    </rPh>
    <phoneticPr fontId="12"/>
  </si>
  <si>
    <t>職員数(人）</t>
    <rPh sb="0" eb="2">
      <t>ショクイン</t>
    </rPh>
    <rPh sb="2" eb="3">
      <t>スウ</t>
    </rPh>
    <rPh sb="4" eb="5">
      <t>ヒト</t>
    </rPh>
    <phoneticPr fontId="12"/>
  </si>
  <si>
    <t>構成比（％）</t>
    <rPh sb="0" eb="3">
      <t>コウセイヒ</t>
    </rPh>
    <phoneticPr fontId="12"/>
  </si>
  <si>
    <t>令和７年６月１日現在</t>
    <rPh sb="0" eb="1">
      <t>レイ</t>
    </rPh>
    <rPh sb="1" eb="2">
      <t>カズ</t>
    </rPh>
    <rPh sb="3" eb="4">
      <t>ネン</t>
    </rPh>
    <rPh sb="5" eb="6">
      <t>ガツ</t>
    </rPh>
    <rPh sb="7" eb="8">
      <t>ニチ</t>
    </rPh>
    <rPh sb="8" eb="10">
      <t>ゲンザイ</t>
    </rPh>
    <phoneticPr fontId="12"/>
  </si>
  <si>
    <t>１　　　級</t>
    <rPh sb="4" eb="5">
      <t>キュウ</t>
    </rPh>
    <phoneticPr fontId="12"/>
  </si>
  <si>
    <t>２　　　級</t>
    <rPh sb="4" eb="5">
      <t>キュウ</t>
    </rPh>
    <phoneticPr fontId="12"/>
  </si>
  <si>
    <t>３　　　級</t>
    <rPh sb="4" eb="5">
      <t>キュウ</t>
    </rPh>
    <phoneticPr fontId="12"/>
  </si>
  <si>
    <t>４　　　級</t>
    <rPh sb="4" eb="5">
      <t>キュウ</t>
    </rPh>
    <phoneticPr fontId="12"/>
  </si>
  <si>
    <t>５　　　級</t>
    <rPh sb="4" eb="5">
      <t>キュウ</t>
    </rPh>
    <phoneticPr fontId="12"/>
  </si>
  <si>
    <t>６　　　級</t>
    <rPh sb="4" eb="5">
      <t>キュウ</t>
    </rPh>
    <phoneticPr fontId="12"/>
  </si>
  <si>
    <t>令和７年４月１日現在</t>
    <rPh sb="0" eb="2">
      <t>レイワ</t>
    </rPh>
    <rPh sb="3" eb="4">
      <t>ネン</t>
    </rPh>
    <rPh sb="5" eb="6">
      <t>ガツ</t>
    </rPh>
    <rPh sb="7" eb="8">
      <t>ニチ</t>
    </rPh>
    <rPh sb="8" eb="10">
      <t>ゲンザイ</t>
    </rPh>
    <phoneticPr fontId="12"/>
  </si>
  <si>
    <t>（級別の標準的な職務内容）</t>
    <rPh sb="1" eb="2">
      <t>キュウ</t>
    </rPh>
    <rPh sb="2" eb="3">
      <t>ベツ</t>
    </rPh>
    <rPh sb="4" eb="7">
      <t>ヒョウジュンテキ</t>
    </rPh>
    <rPh sb="8" eb="10">
      <t>ショクム</t>
    </rPh>
    <rPh sb="10" eb="12">
      <t>ナイヨウ</t>
    </rPh>
    <phoneticPr fontId="12"/>
  </si>
  <si>
    <t>区　分</t>
    <rPh sb="0" eb="1">
      <t>ク</t>
    </rPh>
    <rPh sb="2" eb="3">
      <t>ブン</t>
    </rPh>
    <phoneticPr fontId="12"/>
  </si>
  <si>
    <t>１　級</t>
    <rPh sb="2" eb="3">
      <t>キュウ</t>
    </rPh>
    <phoneticPr fontId="12"/>
  </si>
  <si>
    <t>２　級</t>
    <rPh sb="2" eb="3">
      <t>キュウ</t>
    </rPh>
    <phoneticPr fontId="12"/>
  </si>
  <si>
    <t>３　　級</t>
    <rPh sb="3" eb="4">
      <t>キュウ</t>
    </rPh>
    <phoneticPr fontId="12"/>
  </si>
  <si>
    <t>４　　級</t>
    <rPh sb="3" eb="4">
      <t>キュウ</t>
    </rPh>
    <phoneticPr fontId="12"/>
  </si>
  <si>
    <t>５　　級</t>
    <rPh sb="3" eb="4">
      <t>キュウ</t>
    </rPh>
    <phoneticPr fontId="12"/>
  </si>
  <si>
    <t>６　　級</t>
    <rPh sb="3" eb="4">
      <t>キュウ</t>
    </rPh>
    <phoneticPr fontId="12"/>
  </si>
  <si>
    <t xml:space="preserve">
１　主事補の職務
２　主事の職務
３　１又は２に相当する職務
</t>
    <phoneticPr fontId="12"/>
  </si>
  <si>
    <t xml:space="preserve">
１　主事の職務で高度の知識又は経験を必要とする業務を行う職務
２　１に相当する職務
</t>
    <phoneticPr fontId="12"/>
  </si>
  <si>
    <t xml:space="preserve">
１　主査の職務
２　１に相当する職務
</t>
    <phoneticPr fontId="12"/>
  </si>
  <si>
    <t xml:space="preserve">
１　主査の職務で高度の知識又は経験を必要とする業務を行う職務
２　課長補佐の職務
３　１又は２に相当する職務
</t>
    <rPh sb="3" eb="5">
      <t>シュサ</t>
    </rPh>
    <rPh sb="34" eb="36">
      <t>カチョウ</t>
    </rPh>
    <rPh sb="36" eb="38">
      <t>ホサ</t>
    </rPh>
    <rPh sb="45" eb="46">
      <t>マタ</t>
    </rPh>
    <phoneticPr fontId="12"/>
  </si>
  <si>
    <t xml:space="preserve">
１　課長補佐の職務で高度の知識又は経験を必要とする業務を行う職務
２　課長の職務
３　１又は２に相当する職務
</t>
    <rPh sb="5" eb="7">
      <t>ホサ</t>
    </rPh>
    <rPh sb="36" eb="38">
      <t>カチョウ</t>
    </rPh>
    <rPh sb="45" eb="46">
      <t>マタ</t>
    </rPh>
    <phoneticPr fontId="12"/>
  </si>
  <si>
    <t xml:space="preserve">
１　課長の職務で高度の知識又は経験を必要とする業務を行う職務
２　理事の職務
３　１又は２に相当する職務
</t>
    <rPh sb="43" eb="44">
      <t>マタ</t>
    </rPh>
    <phoneticPr fontId="12"/>
  </si>
  <si>
    <t>２　　　級</t>
    <phoneticPr fontId="12"/>
  </si>
  <si>
    <t>３　　　級</t>
    <phoneticPr fontId="12"/>
  </si>
  <si>
    <t xml:space="preserve">
調理師、調理員、ホームヘルパー、運転手、用務員、機械操作員、事務補助員、技術補助員の職務
</t>
    <phoneticPr fontId="12"/>
  </si>
  <si>
    <t xml:space="preserve">
調理師、調理員、ホームヘルパー、運転手、用務員、機械操作員、事務補助員、技術補助員の職務で、相当の知識又は経験を必要とする業務を行う職務</t>
    <phoneticPr fontId="12"/>
  </si>
  <si>
    <t xml:space="preserve">
調理師、調理員、ホームヘルパー、運転手、用務員、機械操作員、事務補助員、技術補助員の職務で、相当高度の知識又は経験を必要とする業務を行う職務</t>
    <rPh sb="47" eb="49">
      <t>ソウトウ</t>
    </rPh>
    <phoneticPr fontId="12"/>
  </si>
  <si>
    <t>エ　昇　　給</t>
    <rPh sb="2" eb="3">
      <t>ノボル</t>
    </rPh>
    <rPh sb="5" eb="6">
      <t>キュウ</t>
    </rPh>
    <phoneticPr fontId="12"/>
  </si>
  <si>
    <t>区　　　　分</t>
    <rPh sb="0" eb="1">
      <t>ク</t>
    </rPh>
    <rPh sb="5" eb="6">
      <t>ブン</t>
    </rPh>
    <phoneticPr fontId="12"/>
  </si>
  <si>
    <t>合計</t>
    <rPh sb="0" eb="2">
      <t>ゴウケイ</t>
    </rPh>
    <phoneticPr fontId="12"/>
  </si>
  <si>
    <t>行政職　</t>
    <rPh sb="0" eb="2">
      <t>ギョウセイ</t>
    </rPh>
    <rPh sb="2" eb="3">
      <t>ショク</t>
    </rPh>
    <phoneticPr fontId="12"/>
  </si>
  <si>
    <t>労務職</t>
    <rPh sb="0" eb="2">
      <t>ロウム</t>
    </rPh>
    <rPh sb="2" eb="3">
      <t>ショク</t>
    </rPh>
    <phoneticPr fontId="12"/>
  </si>
  <si>
    <t>職　員　数</t>
    <rPh sb="0" eb="1">
      <t>ショク</t>
    </rPh>
    <rPh sb="2" eb="3">
      <t>イン</t>
    </rPh>
    <rPh sb="4" eb="5">
      <t>カズ</t>
    </rPh>
    <phoneticPr fontId="12"/>
  </si>
  <si>
    <t>（Ａ）</t>
    <phoneticPr fontId="12"/>
  </si>
  <si>
    <t>（人）</t>
    <rPh sb="1" eb="2">
      <t>ニン</t>
    </rPh>
    <phoneticPr fontId="12"/>
  </si>
  <si>
    <t>昇給に係る職員数</t>
    <rPh sb="0" eb="2">
      <t>ショウキュウ</t>
    </rPh>
    <rPh sb="3" eb="4">
      <t>カカ</t>
    </rPh>
    <rPh sb="5" eb="7">
      <t>ショクイン</t>
    </rPh>
    <rPh sb="7" eb="8">
      <t>スウ</t>
    </rPh>
    <phoneticPr fontId="12"/>
  </si>
  <si>
    <t>（Ｂ）</t>
    <phoneticPr fontId="12"/>
  </si>
  <si>
    <t>号給数別内訳</t>
    <rPh sb="0" eb="1">
      <t>ゴウ</t>
    </rPh>
    <rPh sb="1" eb="2">
      <t>キュウ</t>
    </rPh>
    <rPh sb="2" eb="3">
      <t>スウ</t>
    </rPh>
    <rPh sb="3" eb="4">
      <t>ベツ</t>
    </rPh>
    <rPh sb="4" eb="6">
      <t>ウチワケ</t>
    </rPh>
    <phoneticPr fontId="12"/>
  </si>
  <si>
    <t>１号給</t>
    <rPh sb="1" eb="2">
      <t>ゴウ</t>
    </rPh>
    <rPh sb="2" eb="3">
      <t>キュウ</t>
    </rPh>
    <phoneticPr fontId="12"/>
  </si>
  <si>
    <t>２号給</t>
    <rPh sb="1" eb="2">
      <t>ゴウ</t>
    </rPh>
    <rPh sb="2" eb="3">
      <t>キュウ</t>
    </rPh>
    <phoneticPr fontId="12"/>
  </si>
  <si>
    <t>３号給</t>
    <rPh sb="1" eb="2">
      <t>ゴウ</t>
    </rPh>
    <rPh sb="2" eb="3">
      <t>キュウ</t>
    </rPh>
    <phoneticPr fontId="12"/>
  </si>
  <si>
    <t>４号給</t>
    <rPh sb="1" eb="2">
      <t>ゴウ</t>
    </rPh>
    <rPh sb="2" eb="3">
      <t>キュウ</t>
    </rPh>
    <phoneticPr fontId="12"/>
  </si>
  <si>
    <t>比　率　　（Ｂ）／（Ａ）</t>
    <rPh sb="0" eb="1">
      <t>ヒ</t>
    </rPh>
    <rPh sb="2" eb="3">
      <t>リツ</t>
    </rPh>
    <phoneticPr fontId="12"/>
  </si>
  <si>
    <t>（％）</t>
    <phoneticPr fontId="12"/>
  </si>
  <si>
    <t>オ　期末手当・勤勉手当</t>
    <rPh sb="2" eb="4">
      <t>キマツ</t>
    </rPh>
    <rPh sb="4" eb="6">
      <t>テアテ</t>
    </rPh>
    <rPh sb="7" eb="9">
      <t>キンベン</t>
    </rPh>
    <rPh sb="9" eb="11">
      <t>テア</t>
    </rPh>
    <phoneticPr fontId="12"/>
  </si>
  <si>
    <t>支給期別支給率</t>
    <rPh sb="0" eb="1">
      <t>ササ</t>
    </rPh>
    <rPh sb="1" eb="2">
      <t>キュウ</t>
    </rPh>
    <rPh sb="2" eb="3">
      <t>キ</t>
    </rPh>
    <rPh sb="3" eb="4">
      <t>ベツ</t>
    </rPh>
    <rPh sb="4" eb="5">
      <t>ササ</t>
    </rPh>
    <rPh sb="5" eb="6">
      <t>キュウ</t>
    </rPh>
    <rPh sb="6" eb="7">
      <t>リツ</t>
    </rPh>
    <phoneticPr fontId="12"/>
  </si>
  <si>
    <t>支給率計（月分）</t>
    <rPh sb="0" eb="3">
      <t>シキュウリツ</t>
    </rPh>
    <rPh sb="3" eb="4">
      <t>ケイ</t>
    </rPh>
    <rPh sb="5" eb="6">
      <t>ツキ</t>
    </rPh>
    <rPh sb="6" eb="7">
      <t>ブン</t>
    </rPh>
    <phoneticPr fontId="12"/>
  </si>
  <si>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12"/>
  </si>
  <si>
    <t>６月（月分）</t>
    <rPh sb="1" eb="2">
      <t>ガツ</t>
    </rPh>
    <rPh sb="3" eb="4">
      <t>ツキ</t>
    </rPh>
    <rPh sb="4" eb="5">
      <t>ブン</t>
    </rPh>
    <phoneticPr fontId="12"/>
  </si>
  <si>
    <t>１２月（月分）</t>
    <rPh sb="2" eb="3">
      <t>ガツ</t>
    </rPh>
    <rPh sb="4" eb="5">
      <t>ツキ</t>
    </rPh>
    <rPh sb="5" eb="6">
      <t>ブン</t>
    </rPh>
    <phoneticPr fontId="12"/>
  </si>
  <si>
    <t>有</t>
    <rPh sb="0" eb="1">
      <t>アリ</t>
    </rPh>
    <phoneticPr fontId="12"/>
  </si>
  <si>
    <t>国の制度</t>
    <rPh sb="0" eb="1">
      <t>クニ</t>
    </rPh>
    <rPh sb="2" eb="4">
      <t>セイド</t>
    </rPh>
    <phoneticPr fontId="12"/>
  </si>
  <si>
    <t>カ　定年退職及び勧奨退職に係る退職手当</t>
    <rPh sb="2" eb="4">
      <t>テイネン</t>
    </rPh>
    <rPh sb="4" eb="6">
      <t>タイショク</t>
    </rPh>
    <rPh sb="6" eb="7">
      <t>オヨ</t>
    </rPh>
    <rPh sb="8" eb="10">
      <t>カンショウ</t>
    </rPh>
    <rPh sb="10" eb="12">
      <t>タイショク</t>
    </rPh>
    <rPh sb="13" eb="14">
      <t>カカ</t>
    </rPh>
    <rPh sb="15" eb="17">
      <t>タイショク</t>
    </rPh>
    <rPh sb="17" eb="19">
      <t>テアテ</t>
    </rPh>
    <phoneticPr fontId="12"/>
  </si>
  <si>
    <t>区   分</t>
    <rPh sb="0" eb="1">
      <t>ク</t>
    </rPh>
    <rPh sb="4" eb="5">
      <t>ブン</t>
    </rPh>
    <phoneticPr fontId="12"/>
  </si>
  <si>
    <t>２０年勤続の者</t>
    <rPh sb="2" eb="3">
      <t>ネン</t>
    </rPh>
    <rPh sb="3" eb="5">
      <t>キンゾク</t>
    </rPh>
    <rPh sb="6" eb="7">
      <t>モノ</t>
    </rPh>
    <phoneticPr fontId="12"/>
  </si>
  <si>
    <t>２５年勤続の者</t>
    <rPh sb="2" eb="3">
      <t>ネン</t>
    </rPh>
    <rPh sb="3" eb="5">
      <t>キンゾク</t>
    </rPh>
    <rPh sb="6" eb="7">
      <t>モノ</t>
    </rPh>
    <phoneticPr fontId="12"/>
  </si>
  <si>
    <t>３５年勤続の者</t>
    <phoneticPr fontId="12"/>
  </si>
  <si>
    <t>最 高 限 度</t>
    <rPh sb="0" eb="1">
      <t>サイ</t>
    </rPh>
    <rPh sb="2" eb="3">
      <t>タカ</t>
    </rPh>
    <rPh sb="4" eb="5">
      <t>キリ</t>
    </rPh>
    <rPh sb="6" eb="7">
      <t>タビ</t>
    </rPh>
    <phoneticPr fontId="12"/>
  </si>
  <si>
    <t>そ の 他 の</t>
    <rPh sb="4" eb="5">
      <t>タ</t>
    </rPh>
    <phoneticPr fontId="12"/>
  </si>
  <si>
    <t>備　　考</t>
    <rPh sb="0" eb="1">
      <t>ソナエ</t>
    </rPh>
    <rPh sb="3" eb="4">
      <t>コウ</t>
    </rPh>
    <phoneticPr fontId="12"/>
  </si>
  <si>
    <t xml:space="preserve">（月分）  </t>
    <rPh sb="1" eb="2">
      <t>ツキ</t>
    </rPh>
    <rPh sb="2" eb="3">
      <t>ブン</t>
    </rPh>
    <phoneticPr fontId="12"/>
  </si>
  <si>
    <t xml:space="preserve">（月分）  </t>
    <phoneticPr fontId="12"/>
  </si>
  <si>
    <t>加算措置等</t>
    <rPh sb="0" eb="1">
      <t>クワ</t>
    </rPh>
    <rPh sb="1" eb="2">
      <t>サン</t>
    </rPh>
    <rPh sb="2" eb="3">
      <t>ソ</t>
    </rPh>
    <rPh sb="3" eb="4">
      <t>チ</t>
    </rPh>
    <rPh sb="4" eb="5">
      <t>トウ</t>
    </rPh>
    <phoneticPr fontId="12"/>
  </si>
  <si>
    <t>支給率等</t>
    <rPh sb="0" eb="3">
      <t>シキュウリツ</t>
    </rPh>
    <rPh sb="3" eb="4">
      <t>トウ</t>
    </rPh>
    <phoneticPr fontId="12"/>
  </si>
  <si>
    <t>定年前早期退職特例措置有</t>
    <rPh sb="0" eb="3">
      <t>テイネンマエ</t>
    </rPh>
    <rPh sb="3" eb="5">
      <t>ソウキ</t>
    </rPh>
    <rPh sb="5" eb="7">
      <t>タイショク</t>
    </rPh>
    <rPh sb="7" eb="9">
      <t>トクレイ</t>
    </rPh>
    <rPh sb="9" eb="11">
      <t>ソチ</t>
    </rPh>
    <rPh sb="11" eb="12">
      <t>アリ</t>
    </rPh>
    <phoneticPr fontId="12"/>
  </si>
  <si>
    <t>（支給率等）</t>
    <rPh sb="1" eb="4">
      <t>シキュウリツ</t>
    </rPh>
    <rPh sb="4" eb="5">
      <t>トウ</t>
    </rPh>
    <phoneticPr fontId="12"/>
  </si>
  <si>
    <t>キ　その他の手当</t>
    <rPh sb="4" eb="5">
      <t>タ</t>
    </rPh>
    <rPh sb="6" eb="8">
      <t>テア</t>
    </rPh>
    <phoneticPr fontId="12"/>
  </si>
  <si>
    <t>区　　　　　　　　　　　分</t>
    <rPh sb="0" eb="1">
      <t>ク</t>
    </rPh>
    <rPh sb="12" eb="13">
      <t>ブン</t>
    </rPh>
    <phoneticPr fontId="12"/>
  </si>
  <si>
    <t>国　の　制　度　と　の　異　同</t>
    <rPh sb="0" eb="1">
      <t>クニ</t>
    </rPh>
    <rPh sb="4" eb="5">
      <t>セイ</t>
    </rPh>
    <rPh sb="6" eb="7">
      <t>タビ</t>
    </rPh>
    <rPh sb="12" eb="13">
      <t>コト</t>
    </rPh>
    <rPh sb="14" eb="15">
      <t>オナ</t>
    </rPh>
    <phoneticPr fontId="12"/>
  </si>
  <si>
    <t>差　　異　　の　　内　　容</t>
    <rPh sb="0" eb="1">
      <t>サ</t>
    </rPh>
    <rPh sb="3" eb="4">
      <t>イ</t>
    </rPh>
    <rPh sb="9" eb="10">
      <t>ウチ</t>
    </rPh>
    <rPh sb="12" eb="13">
      <t>カタチ</t>
    </rPh>
    <phoneticPr fontId="12"/>
  </si>
  <si>
    <t>扶　　　養　　　手　　　当</t>
    <rPh sb="0" eb="1">
      <t>タス</t>
    </rPh>
    <rPh sb="4" eb="5">
      <t>マモル</t>
    </rPh>
    <rPh sb="8" eb="9">
      <t>テ</t>
    </rPh>
    <rPh sb="12" eb="13">
      <t>トウ</t>
    </rPh>
    <phoneticPr fontId="12"/>
  </si>
  <si>
    <t>同</t>
    <rPh sb="0" eb="1">
      <t>オナ</t>
    </rPh>
    <phoneticPr fontId="12"/>
  </si>
  <si>
    <t>住　　　居　　　手　　　当</t>
    <rPh sb="0" eb="1">
      <t>ジュウ</t>
    </rPh>
    <rPh sb="4" eb="5">
      <t>キョ</t>
    </rPh>
    <rPh sb="8" eb="9">
      <t>テ</t>
    </rPh>
    <rPh sb="12" eb="13">
      <t>トウ</t>
    </rPh>
    <phoneticPr fontId="12"/>
  </si>
  <si>
    <t>通　　　勤　　　手　　　当</t>
    <rPh sb="0" eb="1">
      <t>ツウ</t>
    </rPh>
    <rPh sb="4" eb="5">
      <t>ツトム</t>
    </rPh>
    <rPh sb="8" eb="9">
      <t>テ</t>
    </rPh>
    <rPh sb="12" eb="13">
      <t>トウ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</si>
</sst>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quot;#,##0"/>
    <numFmt numFmtId="177" formatCode="#,##0;#,##0"/>
    <numFmt numFmtId="178" formatCode="#,###;#,###"/>
    <numFmt numFmtId="179" formatCode="#,###;&quot;△&quot;#,###"/>
    <numFmt numFmtId="180" formatCode="#,##0;&quot;△ &quot;#,##0"/>
    <numFmt numFmtId="181" formatCode="#,##0_ "/>
    <numFmt numFmtId="182" formatCode="#,##0.0;&quot;△ &quot;#,##0.0"/>
    <numFmt numFmtId="183" formatCode="#,##0.0_);[Red]\(#,##0.0\)"/>
    <numFmt numFmtId="184" formatCode="#,##0.0_ "/>
    <numFmt numFmtId="185" formatCode="0.0_ "/>
    <numFmt numFmtId="186" formatCode="0.0"/>
    <numFmt numFmtId="187" formatCode="#,##0.000_ "/>
    <numFmt numFmtId="188" formatCode="#,##0.00_ "/>
  </numFmts>
  <fonts count="21">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11"/>
      <color theme="1"/>
      <name val="ＭＳ 明朝"/>
      <family val="1"/>
      <charset val="128"/>
    </font>
    <font>
      <sz val="14"/>
      <name val="明朝"/>
      <family val="1"/>
      <charset val="128"/>
    </font>
    <font>
      <sz val="10"/>
      <name val="明朝"/>
      <family val="1"/>
      <charset val="128"/>
    </font>
    <font>
      <sz val="10"/>
      <name val="ＭＳ 明朝"/>
      <family val="1"/>
      <charset val="128"/>
    </font>
    <font>
      <sz val="10"/>
      <color theme="1"/>
      <name val="ＭＳ 明朝"/>
      <family val="1"/>
      <charset val="128"/>
    </font>
    <font>
      <sz val="1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color rgb="FFFF0000"/>
      <name val="ＭＳ 明朝"/>
      <family val="1"/>
      <charset val="128"/>
    </font>
    <font>
      <sz val="16"/>
      <name val="ＭＳ 明朝"/>
      <family val="1"/>
      <charset val="128"/>
    </font>
    <font>
      <sz val="15"/>
      <name val="ＭＳ 明朝"/>
      <family val="1"/>
      <charset val="128"/>
    </font>
    <font>
      <sz val="9"/>
      <color indexed="81"/>
      <name val="MS P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95">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thin">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thin">
        <color auto="1"/>
      </right>
      <top/>
      <bottom style="hair">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auto="1"/>
      </left>
      <right/>
      <top/>
      <bottom style="thin">
        <color auto="1"/>
      </bottom>
      <diagonal/>
    </border>
    <border>
      <left style="hair">
        <color auto="1"/>
      </left>
      <right style="thin">
        <color auto="1"/>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hair">
        <color indexed="64"/>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xf numFmtId="0" fontId="10" fillId="0" borderId="0">
      <alignment vertical="center"/>
    </xf>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cellStyleXfs>
  <cellXfs count="600">
    <xf numFmtId="0" fontId="0" fillId="0" borderId="0" xfId="0"/>
    <xf numFmtId="0" fontId="0" fillId="0" borderId="0" xfId="0" applyAlignment="1">
      <alignment vertical="center"/>
    </xf>
    <xf numFmtId="0" fontId="0" fillId="0" borderId="0" xfId="0" applyAlignment="1">
      <alignment horizontal="right"/>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horizontal="right" vertical="center"/>
    </xf>
    <xf numFmtId="0" fontId="0" fillId="0" borderId="7" xfId="0" applyBorder="1" applyAlignment="1">
      <alignment vertical="center"/>
    </xf>
    <xf numFmtId="0" fontId="4" fillId="0" borderId="7" xfId="0" applyFont="1" applyBorder="1" applyAlignment="1">
      <alignment horizontal="distributed" vertical="center"/>
    </xf>
    <xf numFmtId="0" fontId="0" fillId="0" borderId="8" xfId="0" applyBorder="1" applyAlignment="1">
      <alignment horizontal="right" vertical="center"/>
    </xf>
    <xf numFmtId="0" fontId="0" fillId="0" borderId="7" xfId="0" applyBorder="1" applyAlignment="1">
      <alignment horizontal="right" vertical="center"/>
    </xf>
    <xf numFmtId="0" fontId="0" fillId="0" borderId="7" xfId="0" applyBorder="1" applyAlignment="1">
      <alignment vertical="top"/>
    </xf>
    <xf numFmtId="0" fontId="0" fillId="0" borderId="9" xfId="0" applyBorder="1" applyAlignment="1">
      <alignment horizontal="right" vertical="top"/>
    </xf>
    <xf numFmtId="0" fontId="0" fillId="0" borderId="0" xfId="0" applyAlignment="1">
      <alignment vertical="top"/>
    </xf>
    <xf numFmtId="176" fontId="4" fillId="0" borderId="0" xfId="0" applyNumberFormat="1" applyFont="1" applyAlignment="1">
      <alignment vertical="center"/>
    </xf>
    <xf numFmtId="176" fontId="0" fillId="0" borderId="0" xfId="0" applyNumberFormat="1" applyAlignment="1" applyProtection="1">
      <alignment vertical="center"/>
      <protection locked="0"/>
    </xf>
    <xf numFmtId="0" fontId="0" fillId="0" borderId="10" xfId="0" applyBorder="1" applyAlignment="1">
      <alignment horizontal="right" vertical="center"/>
    </xf>
    <xf numFmtId="0" fontId="4" fillId="0" borderId="8" xfId="0" applyFont="1" applyBorder="1" applyAlignment="1">
      <alignment horizontal="right" vertical="center"/>
    </xf>
    <xf numFmtId="0" fontId="0" fillId="0" borderId="14" xfId="0" applyBorder="1" applyAlignment="1">
      <alignment horizontal="right" vertical="center"/>
    </xf>
    <xf numFmtId="0" fontId="0" fillId="0" borderId="13" xfId="0" applyBorder="1" applyAlignment="1">
      <alignment vertical="center"/>
    </xf>
    <xf numFmtId="49" fontId="0" fillId="0" borderId="14" xfId="0" applyNumberFormat="1" applyBorder="1" applyAlignment="1">
      <alignment horizontal="right" vertical="center"/>
    </xf>
    <xf numFmtId="0" fontId="0" fillId="0" borderId="12"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16" xfId="0" applyBorder="1" applyAlignment="1">
      <alignment horizontal="centerContinuous" vertical="center"/>
    </xf>
    <xf numFmtId="0" fontId="0" fillId="0" borderId="17" xfId="0" applyBorder="1" applyAlignment="1">
      <alignment horizontal="centerContinuous" vertical="center"/>
    </xf>
    <xf numFmtId="0" fontId="0" fillId="0" borderId="17" xfId="0" applyBorder="1" applyAlignment="1">
      <alignment horizontal="centerContinuous"/>
    </xf>
    <xf numFmtId="0" fontId="0" fillId="0" borderId="18" xfId="0" applyBorder="1" applyAlignment="1">
      <alignment horizontal="righ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horizontal="right" vertical="center"/>
    </xf>
    <xf numFmtId="0" fontId="0" fillId="0" borderId="21" xfId="0" applyBorder="1" applyAlignment="1">
      <alignment vertical="center"/>
    </xf>
    <xf numFmtId="0" fontId="4" fillId="0" borderId="18" xfId="0" applyFont="1" applyBorder="1" applyAlignment="1">
      <alignment horizontal="right" vertical="center"/>
    </xf>
    <xf numFmtId="0" fontId="4" fillId="0" borderId="17" xfId="0" applyFont="1" applyBorder="1" applyAlignment="1">
      <alignment horizontal="distributed" vertical="center"/>
    </xf>
    <xf numFmtId="0" fontId="0" fillId="0" borderId="17" xfId="0" applyBorder="1" applyAlignment="1">
      <alignment horizontal="right" vertical="center"/>
    </xf>
    <xf numFmtId="0" fontId="0" fillId="0" borderId="17" xfId="0" applyBorder="1" applyAlignment="1">
      <alignment vertical="top"/>
    </xf>
    <xf numFmtId="0" fontId="0" fillId="0" borderId="19" xfId="0" applyBorder="1" applyAlignment="1">
      <alignment horizontal="right" vertical="top"/>
    </xf>
    <xf numFmtId="0" fontId="0" fillId="0" borderId="0" xfId="0" applyAlignment="1">
      <alignment horizontal="right" vertical="center"/>
    </xf>
    <xf numFmtId="0" fontId="0" fillId="0" borderId="0" xfId="0" applyAlignment="1">
      <alignment horizontal="right" vertical="top"/>
    </xf>
    <xf numFmtId="0" fontId="0" fillId="0" borderId="3"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5" xfId="0" applyBorder="1" applyAlignment="1">
      <alignment horizontal="distributed" vertical="center" justifyLastLine="1"/>
    </xf>
    <xf numFmtId="0" fontId="4" fillId="0" borderId="23" xfId="0" applyFont="1" applyBorder="1" applyAlignment="1">
      <alignment horizontal="right" vertical="center"/>
    </xf>
    <xf numFmtId="0" fontId="0" fillId="0" borderId="24" xfId="0" applyBorder="1" applyAlignment="1">
      <alignment vertical="center"/>
    </xf>
    <xf numFmtId="0" fontId="4" fillId="0" borderId="24" xfId="0" applyFont="1" applyBorder="1" applyAlignment="1">
      <alignment horizontal="distributed" vertical="center"/>
    </xf>
    <xf numFmtId="0" fontId="0" fillId="0" borderId="25" xfId="0" applyBorder="1" applyAlignment="1">
      <alignment vertical="center"/>
    </xf>
    <xf numFmtId="0" fontId="0" fillId="0" borderId="25" xfId="0" applyBorder="1" applyAlignment="1">
      <alignment horizontal="right" vertical="center"/>
    </xf>
    <xf numFmtId="0" fontId="0" fillId="0" borderId="26" xfId="0" applyBorder="1" applyAlignment="1">
      <alignment horizontal="right" vertical="center"/>
    </xf>
    <xf numFmtId="0" fontId="4" fillId="0" borderId="0" xfId="0" applyFont="1" applyAlignment="1">
      <alignment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0" xfId="0" applyProtection="1">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distributed" vertical="center"/>
    </xf>
    <xf numFmtId="0" fontId="0" fillId="0" borderId="27"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1" xfId="0" applyBorder="1"/>
    <xf numFmtId="0" fontId="0" fillId="0" borderId="33"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23" xfId="0" applyBorder="1"/>
    <xf numFmtId="0" fontId="0" fillId="0" borderId="24" xfId="0" applyBorder="1"/>
    <xf numFmtId="0" fontId="0" fillId="0" borderId="25" xfId="0" applyBorder="1"/>
    <xf numFmtId="0" fontId="0" fillId="0" borderId="25" xfId="0" applyBorder="1" applyAlignment="1">
      <alignment horizontal="distributed" vertical="center"/>
    </xf>
    <xf numFmtId="0" fontId="0" fillId="0" borderId="35" xfId="0" quotePrefix="1" applyBorder="1" applyAlignment="1">
      <alignment horizontal="distributed" vertical="center" justifyLastLine="1"/>
    </xf>
    <xf numFmtId="0" fontId="0" fillId="0" borderId="14" xfId="0" applyBorder="1" applyAlignment="1">
      <alignment horizontal="distributed" vertical="center" justifyLastLine="1"/>
    </xf>
    <xf numFmtId="0" fontId="0" fillId="0" borderId="36" xfId="0" applyBorder="1" applyAlignment="1">
      <alignment horizontal="distributed" vertical="center" justifyLastLine="1"/>
    </xf>
    <xf numFmtId="176" fontId="4" fillId="0" borderId="25" xfId="0" applyNumberFormat="1" applyFont="1" applyBorder="1" applyAlignment="1">
      <alignment vertical="center"/>
    </xf>
    <xf numFmtId="176" fontId="0" fillId="0" borderId="25" xfId="0" applyNumberFormat="1" applyBorder="1" applyAlignment="1">
      <alignment horizontal="right" vertical="center"/>
    </xf>
    <xf numFmtId="177" fontId="0" fillId="0" borderId="25" xfId="0" applyNumberFormat="1" applyBorder="1" applyAlignment="1">
      <alignment horizontal="right" vertical="center"/>
    </xf>
    <xf numFmtId="176" fontId="0" fillId="0" borderId="26" xfId="0" applyNumberFormat="1" applyBorder="1" applyAlignment="1">
      <alignment horizontal="right" vertical="center"/>
    </xf>
    <xf numFmtId="178" fontId="0" fillId="0" borderId="0" xfId="0" applyNumberFormat="1" applyAlignment="1">
      <alignment horizontal="right" vertical="center"/>
    </xf>
    <xf numFmtId="179" fontId="0" fillId="0" borderId="25" xfId="0" applyNumberFormat="1" applyBorder="1" applyAlignment="1">
      <alignment horizontal="right" vertical="center"/>
    </xf>
    <xf numFmtId="176" fontId="0" fillId="0" borderId="13" xfId="0" applyNumberFormat="1" applyBorder="1" applyAlignment="1" applyProtection="1">
      <alignment vertical="center"/>
      <protection locked="0"/>
    </xf>
    <xf numFmtId="176" fontId="0" fillId="0" borderId="13" xfId="0" applyNumberFormat="1" applyBorder="1" applyAlignment="1" applyProtection="1">
      <alignment horizontal="right" vertical="center"/>
      <protection locked="0"/>
    </xf>
    <xf numFmtId="176" fontId="0" fillId="0" borderId="13" xfId="0" applyNumberFormat="1" applyBorder="1" applyAlignment="1">
      <alignment horizontal="right" vertical="center"/>
    </xf>
    <xf numFmtId="179" fontId="0" fillId="0" borderId="13" xfId="0" applyNumberFormat="1" applyBorder="1" applyAlignment="1">
      <alignment horizontal="right" vertical="center"/>
    </xf>
    <xf numFmtId="176" fontId="0" fillId="0" borderId="37" xfId="0" applyNumberFormat="1" applyBorder="1" applyAlignment="1">
      <alignment horizontal="right" vertical="center"/>
    </xf>
    <xf numFmtId="176" fontId="0" fillId="0" borderId="27" xfId="0" applyNumberFormat="1" applyBorder="1" applyAlignment="1">
      <alignment horizontal="right" vertical="center"/>
    </xf>
    <xf numFmtId="179" fontId="0" fillId="0" borderId="27" xfId="0" applyNumberFormat="1" applyBorder="1" applyAlignment="1">
      <alignment horizontal="right" vertical="center"/>
    </xf>
    <xf numFmtId="176" fontId="0" fillId="0" borderId="28" xfId="0" applyNumberFormat="1" applyBorder="1" applyAlignment="1">
      <alignment horizontal="right" vertical="center"/>
    </xf>
    <xf numFmtId="177" fontId="0" fillId="0" borderId="0" xfId="0" applyNumberFormat="1" applyAlignment="1">
      <alignment horizontal="right" vertical="center"/>
    </xf>
    <xf numFmtId="0" fontId="0" fillId="0" borderId="0" xfId="0" quotePrefix="1" applyAlignment="1">
      <alignment horizontal="centerContinuous" vertical="center"/>
    </xf>
    <xf numFmtId="0" fontId="7" fillId="0" borderId="0" xfId="0" quotePrefix="1" applyFont="1" applyAlignment="1">
      <alignment horizontal="centerContinuous"/>
    </xf>
    <xf numFmtId="0" fontId="7" fillId="0" borderId="0" xfId="0" quotePrefix="1" applyFont="1" applyAlignment="1">
      <alignment horizontal="center"/>
    </xf>
    <xf numFmtId="0" fontId="7" fillId="0" borderId="0" xfId="0" applyFont="1" applyAlignment="1">
      <alignment vertical="center"/>
    </xf>
    <xf numFmtId="176" fontId="7" fillId="0" borderId="0" xfId="0" applyNumberFormat="1" applyFont="1" applyAlignment="1">
      <alignment vertical="center"/>
    </xf>
    <xf numFmtId="0" fontId="7" fillId="0" borderId="0" xfId="0" applyFont="1" applyAlignment="1" applyProtection="1">
      <alignment vertical="center"/>
      <protection locked="0"/>
    </xf>
    <xf numFmtId="176" fontId="7" fillId="0" borderId="0" xfId="0" applyNumberFormat="1" applyFont="1" applyAlignment="1" applyProtection="1">
      <alignment vertical="center"/>
      <protection locked="0"/>
    </xf>
    <xf numFmtId="176" fontId="7" fillId="0" borderId="0" xfId="0" applyNumberFormat="1" applyFont="1" applyAlignment="1">
      <alignment horizontal="right" vertical="center"/>
    </xf>
    <xf numFmtId="0" fontId="7" fillId="0" borderId="29" xfId="0" applyFont="1" applyBorder="1" applyAlignment="1">
      <alignment vertical="center"/>
    </xf>
    <xf numFmtId="0" fontId="7" fillId="0" borderId="31" xfId="0" applyFont="1" applyBorder="1" applyAlignment="1">
      <alignment vertical="center"/>
    </xf>
    <xf numFmtId="176" fontId="7" fillId="0" borderId="31" xfId="0" applyNumberFormat="1" applyFont="1" applyBorder="1" applyAlignment="1">
      <alignment horizontal="center" vertical="center"/>
    </xf>
    <xf numFmtId="0" fontId="7" fillId="0" borderId="3" xfId="0" applyFont="1" applyBorder="1" applyAlignment="1">
      <alignment horizontal="centerContinuous" vertical="center"/>
    </xf>
    <xf numFmtId="0" fontId="7" fillId="0" borderId="2" xfId="0" applyFont="1" applyBorder="1" applyAlignment="1">
      <alignment horizontal="centerContinuous" vertical="center"/>
    </xf>
    <xf numFmtId="176" fontId="7" fillId="0" borderId="4" xfId="0" applyNumberFormat="1" applyFont="1" applyBorder="1" applyAlignment="1">
      <alignment horizontal="centerContinuous" vertical="center"/>
    </xf>
    <xf numFmtId="0" fontId="7" fillId="0" borderId="38" xfId="0" applyFont="1" applyBorder="1" applyAlignment="1">
      <alignment vertical="center"/>
    </xf>
    <xf numFmtId="176" fontId="7" fillId="0" borderId="39" xfId="0" applyNumberFormat="1" applyFont="1" applyBorder="1" applyAlignment="1">
      <alignment horizontal="distributed" vertical="center" justifyLastLine="1"/>
    </xf>
    <xf numFmtId="176" fontId="7" fillId="0" borderId="32" xfId="0" applyNumberFormat="1" applyFont="1" applyBorder="1" applyAlignment="1">
      <alignment horizontal="distributed" vertical="center" justifyLastLine="1"/>
    </xf>
    <xf numFmtId="0" fontId="7" fillId="0" borderId="41" xfId="0" quotePrefix="1" applyFont="1" applyBorder="1" applyAlignment="1">
      <alignment horizontal="distributed" vertical="center" justifyLastLine="1"/>
    </xf>
    <xf numFmtId="0" fontId="7" fillId="0" borderId="23" xfId="0" applyFont="1" applyBorder="1" applyAlignment="1">
      <alignment vertical="center"/>
    </xf>
    <xf numFmtId="0" fontId="7" fillId="0" borderId="25" xfId="0" applyFont="1" applyBorder="1" applyAlignment="1">
      <alignment vertical="center"/>
    </xf>
    <xf numFmtId="176" fontId="7" fillId="0" borderId="25" xfId="0" applyNumberFormat="1" applyFont="1" applyBorder="1" applyAlignment="1">
      <alignment horizontal="center" vertical="center"/>
    </xf>
    <xf numFmtId="0" fontId="7" fillId="0" borderId="36" xfId="0" applyFont="1" applyBorder="1" applyAlignment="1">
      <alignment vertical="center"/>
    </xf>
    <xf numFmtId="0" fontId="8" fillId="0" borderId="23" xfId="0" applyFont="1" applyBorder="1" applyAlignment="1">
      <alignment vertical="center"/>
    </xf>
    <xf numFmtId="0" fontId="7" fillId="0" borderId="24" xfId="0" applyFont="1" applyBorder="1" applyAlignment="1">
      <alignment horizontal="distributed" vertical="center"/>
    </xf>
    <xf numFmtId="176" fontId="8" fillId="0" borderId="35" xfId="0" applyNumberFormat="1" applyFont="1" applyBorder="1" applyAlignment="1">
      <alignment vertical="center"/>
    </xf>
    <xf numFmtId="176" fontId="7" fillId="0" borderId="14" xfId="0" applyNumberFormat="1" applyFont="1" applyBorder="1" applyAlignment="1">
      <alignment vertical="center"/>
    </xf>
    <xf numFmtId="0" fontId="8" fillId="0" borderId="35" xfId="0" applyFont="1" applyBorder="1" applyAlignment="1">
      <alignment vertical="center"/>
    </xf>
    <xf numFmtId="0" fontId="7" fillId="0" borderId="36" xfId="0" quotePrefix="1" applyFont="1" applyBorder="1" applyAlignment="1">
      <alignment vertical="center"/>
    </xf>
    <xf numFmtId="0" fontId="8" fillId="0" borderId="10" xfId="0" applyFont="1" applyBorder="1" applyAlignment="1">
      <alignment vertical="center"/>
    </xf>
    <xf numFmtId="0" fontId="7" fillId="0" borderId="0" xfId="0" applyFont="1" applyAlignment="1">
      <alignment horizontal="distributed" vertical="center"/>
    </xf>
    <xf numFmtId="176" fontId="8" fillId="0" borderId="33" xfId="0" applyNumberFormat="1" applyFont="1" applyBorder="1" applyAlignment="1">
      <alignment vertical="center"/>
    </xf>
    <xf numFmtId="176" fontId="7" fillId="0" borderId="8" xfId="0" applyNumberFormat="1" applyFont="1" applyBorder="1" applyAlignment="1">
      <alignment vertical="center"/>
    </xf>
    <xf numFmtId="0" fontId="7" fillId="0" borderId="10" xfId="0" applyFont="1" applyBorder="1" applyAlignment="1">
      <alignment vertical="center"/>
    </xf>
    <xf numFmtId="176" fontId="7" fillId="0" borderId="33" xfId="0" applyNumberFormat="1" applyFont="1" applyBorder="1" applyAlignment="1">
      <alignment vertical="center"/>
    </xf>
    <xf numFmtId="0" fontId="8" fillId="0" borderId="33" xfId="0" applyFont="1" applyBorder="1" applyAlignment="1">
      <alignment vertical="center"/>
    </xf>
    <xf numFmtId="0" fontId="7" fillId="0" borderId="41" xfId="0" quotePrefix="1" applyFont="1" applyBorder="1" applyAlignment="1">
      <alignment vertical="center"/>
    </xf>
    <xf numFmtId="0" fontId="7" fillId="0" borderId="24" xfId="0" applyFont="1" applyBorder="1" applyAlignment="1">
      <alignment vertical="center"/>
    </xf>
    <xf numFmtId="176" fontId="7" fillId="0" borderId="35" xfId="0" applyNumberFormat="1" applyFont="1" applyBorder="1" applyAlignment="1">
      <alignment vertical="center"/>
    </xf>
    <xf numFmtId="0" fontId="7" fillId="0" borderId="35" xfId="0" applyFont="1" applyBorder="1" applyAlignment="1">
      <alignment vertical="center"/>
    </xf>
    <xf numFmtId="176" fontId="8" fillId="0" borderId="42" xfId="0" applyNumberFormat="1" applyFont="1" applyBorder="1" applyAlignment="1">
      <alignment vertical="center"/>
    </xf>
    <xf numFmtId="176" fontId="7" fillId="0" borderId="42" xfId="0" applyNumberFormat="1" applyFont="1" applyBorder="1" applyAlignment="1">
      <alignment vertical="center"/>
    </xf>
    <xf numFmtId="0" fontId="7" fillId="0" borderId="42" xfId="0" applyFont="1" applyBorder="1" applyAlignment="1">
      <alignment vertical="center"/>
    </xf>
    <xf numFmtId="0" fontId="7" fillId="0" borderId="27" xfId="0" applyFont="1" applyBorder="1" applyAlignment="1">
      <alignment vertical="center"/>
    </xf>
    <xf numFmtId="0" fontId="7" fillId="0" borderId="43" xfId="0" applyFont="1" applyBorder="1" applyAlignment="1">
      <alignment vertical="center"/>
    </xf>
    <xf numFmtId="0" fontId="8" fillId="0" borderId="20" xfId="0" applyFont="1" applyBorder="1" applyAlignment="1">
      <alignment vertical="center"/>
    </xf>
    <xf numFmtId="0" fontId="7" fillId="0" borderId="21" xfId="0" applyFont="1" applyBorder="1" applyAlignment="1">
      <alignment horizontal="distributed" vertical="center"/>
    </xf>
    <xf numFmtId="176" fontId="7" fillId="0" borderId="18" xfId="0" applyNumberFormat="1" applyFont="1" applyBorder="1" applyAlignment="1">
      <alignment vertical="center"/>
    </xf>
    <xf numFmtId="0" fontId="8" fillId="0" borderId="42" xfId="0" applyFont="1" applyBorder="1" applyAlignment="1">
      <alignment vertical="center"/>
    </xf>
    <xf numFmtId="0" fontId="7" fillId="0" borderId="43" xfId="0" quotePrefix="1" applyFont="1" applyBorder="1" applyAlignment="1">
      <alignment vertical="center"/>
    </xf>
    <xf numFmtId="0" fontId="7" fillId="0" borderId="21" xfId="0" applyFont="1" applyBorder="1" applyAlignment="1">
      <alignment vertical="center"/>
    </xf>
    <xf numFmtId="176" fontId="7" fillId="0" borderId="21" xfId="0" applyNumberFormat="1" applyFont="1" applyBorder="1" applyAlignment="1">
      <alignment vertical="center"/>
    </xf>
    <xf numFmtId="0" fontId="7" fillId="0" borderId="33" xfId="0" applyFont="1" applyBorder="1" applyAlignment="1">
      <alignment vertical="center"/>
    </xf>
    <xf numFmtId="0" fontId="7" fillId="0" borderId="41" xfId="0" applyFont="1" applyBorder="1" applyAlignment="1">
      <alignment vertical="center"/>
    </xf>
    <xf numFmtId="178" fontId="7" fillId="0" borderId="0" xfId="0" applyNumberFormat="1" applyFont="1" applyAlignment="1">
      <alignment vertical="center"/>
    </xf>
    <xf numFmtId="176" fontId="7" fillId="0" borderId="44" xfId="0" applyNumberFormat="1" applyFont="1" applyBorder="1" applyAlignment="1">
      <alignment horizontal="center" vertical="center"/>
    </xf>
    <xf numFmtId="176" fontId="7" fillId="0" borderId="30" xfId="0" applyNumberFormat="1" applyFont="1" applyBorder="1" applyAlignment="1">
      <alignment horizontal="center" vertical="center"/>
    </xf>
    <xf numFmtId="0" fontId="7" fillId="0" borderId="39" xfId="0" applyFont="1" applyBorder="1" applyAlignment="1">
      <alignment horizontal="distributed" vertical="center" justifyLastLine="1"/>
    </xf>
    <xf numFmtId="0" fontId="7" fillId="0" borderId="0" xfId="0" applyFont="1" applyAlignment="1">
      <alignment horizontal="distributed" vertical="center" justifyLastLine="1"/>
    </xf>
    <xf numFmtId="0" fontId="7" fillId="0" borderId="45" xfId="0" quotePrefix="1" applyFont="1" applyBorder="1" applyAlignment="1">
      <alignment horizontal="distributed" vertical="center" justifyLastLine="1"/>
    </xf>
    <xf numFmtId="0" fontId="7" fillId="0" borderId="41" xfId="0" applyFont="1" applyBorder="1" applyAlignment="1">
      <alignment horizontal="distributed" vertical="center" justifyLastLine="1"/>
    </xf>
    <xf numFmtId="176" fontId="7" fillId="0" borderId="46" xfId="0" applyNumberFormat="1" applyFont="1" applyBorder="1" applyAlignment="1">
      <alignment vertical="center"/>
    </xf>
    <xf numFmtId="176" fontId="7" fillId="0" borderId="24" xfId="0" applyNumberFormat="1" applyFont="1" applyBorder="1" applyAlignment="1">
      <alignment vertical="center"/>
    </xf>
    <xf numFmtId="0" fontId="7" fillId="0" borderId="12" xfId="0" applyFont="1" applyBorder="1" applyAlignment="1">
      <alignment horizontal="distributed" vertical="center" justifyLastLine="1"/>
    </xf>
    <xf numFmtId="0" fontId="7" fillId="0" borderId="47" xfId="0" applyFont="1" applyBorder="1" applyAlignment="1">
      <alignment horizontal="distributed" vertical="center" justifyLastLine="1"/>
    </xf>
    <xf numFmtId="0" fontId="7" fillId="0" borderId="46" xfId="0" applyFont="1" applyBorder="1" applyAlignment="1">
      <alignment horizontal="distributed" vertical="center" justifyLastLine="1"/>
    </xf>
    <xf numFmtId="176" fontId="7" fillId="0" borderId="39" xfId="0" applyNumberFormat="1" applyFont="1" applyBorder="1" applyAlignment="1">
      <alignment vertical="center"/>
    </xf>
    <xf numFmtId="179" fontId="7" fillId="0" borderId="33" xfId="0" applyNumberFormat="1" applyFont="1" applyBorder="1" applyAlignment="1">
      <alignment vertical="center"/>
    </xf>
    <xf numFmtId="176" fontId="7" fillId="0" borderId="48" xfId="0" applyNumberFormat="1" applyFont="1" applyBorder="1" applyAlignment="1">
      <alignment vertical="center"/>
    </xf>
    <xf numFmtId="179" fontId="7" fillId="0" borderId="42" xfId="0" applyNumberFormat="1" applyFont="1" applyBorder="1" applyAlignment="1" applyProtection="1">
      <alignment vertical="center"/>
      <protection locked="0"/>
    </xf>
    <xf numFmtId="179" fontId="7" fillId="0" borderId="48" xfId="0" applyNumberFormat="1" applyFont="1" applyBorder="1" applyAlignment="1" applyProtection="1">
      <alignment vertical="center"/>
      <protection locked="0"/>
    </xf>
    <xf numFmtId="179" fontId="7" fillId="0" borderId="48" xfId="0" applyNumberFormat="1" applyFont="1" applyBorder="1" applyAlignment="1">
      <alignment vertical="center"/>
    </xf>
    <xf numFmtId="179" fontId="7" fillId="0" borderId="35" xfId="0" applyNumberFormat="1" applyFont="1" applyBorder="1" applyAlignment="1">
      <alignment vertical="center"/>
    </xf>
    <xf numFmtId="179" fontId="8" fillId="0" borderId="33" xfId="0" applyNumberFormat="1" applyFont="1" applyBorder="1" applyAlignment="1">
      <alignment vertical="center"/>
    </xf>
    <xf numFmtId="0" fontId="7" fillId="0" borderId="20" xfId="0" applyFont="1" applyBorder="1" applyAlignment="1">
      <alignment vertical="center"/>
    </xf>
    <xf numFmtId="179" fontId="8" fillId="0" borderId="42" xfId="0" applyNumberFormat="1" applyFont="1" applyBorder="1" applyAlignment="1">
      <alignment vertical="center"/>
    </xf>
    <xf numFmtId="179" fontId="8" fillId="0" borderId="35" xfId="0" applyNumberFormat="1" applyFont="1" applyBorder="1" applyAlignment="1">
      <alignment vertical="center"/>
    </xf>
    <xf numFmtId="179" fontId="7" fillId="0" borderId="42" xfId="0" applyNumberFormat="1" applyFont="1" applyBorder="1" applyAlignment="1">
      <alignmen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0" xfId="0" applyFont="1" applyAlignment="1">
      <alignment horizontal="center"/>
    </xf>
    <xf numFmtId="0" fontId="0" fillId="0" borderId="10" xfId="0" applyBorder="1" applyAlignment="1">
      <alignment horizontal="distributed" vertical="center"/>
    </xf>
    <xf numFmtId="0" fontId="0" fillId="0" borderId="0" xfId="0" applyAlignment="1">
      <alignment horizontal="distributed" vertical="center"/>
    </xf>
    <xf numFmtId="0" fontId="0" fillId="0" borderId="32" xfId="0" applyBorder="1" applyAlignment="1">
      <alignment horizontal="distributed" vertical="center"/>
    </xf>
    <xf numFmtId="0" fontId="0" fillId="0" borderId="14"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5" xfId="0" applyBorder="1" applyAlignment="1">
      <alignment horizontal="distributed" vertical="center" justifyLastLine="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center" vertical="center"/>
    </xf>
    <xf numFmtId="0" fontId="7" fillId="0" borderId="8" xfId="0" applyFont="1" applyBorder="1" applyAlignment="1">
      <alignment horizontal="center" vertical="center"/>
    </xf>
    <xf numFmtId="0" fontId="7" fillId="0" borderId="40" xfId="0" applyFont="1" applyBorder="1" applyAlignment="1">
      <alignment horizontal="center" vertical="center"/>
    </xf>
    <xf numFmtId="0" fontId="7" fillId="0" borderId="35" xfId="0" applyFont="1" applyBorder="1" applyAlignment="1">
      <alignment horizontal="center" vertical="center"/>
    </xf>
    <xf numFmtId="0" fontId="7" fillId="0" borderId="25" xfId="0" applyFont="1" applyBorder="1" applyAlignment="1">
      <alignment horizontal="center" vertical="center"/>
    </xf>
    <xf numFmtId="176" fontId="7" fillId="0" borderId="40"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7" fillId="0" borderId="45" xfId="0" applyFont="1" applyBorder="1" applyAlignment="1">
      <alignment horizontal="distributed" vertical="center" justifyLastLine="1"/>
    </xf>
    <xf numFmtId="0" fontId="0" fillId="0" borderId="46" xfId="0" applyBorder="1" applyAlignment="1">
      <alignment horizontal="distributed"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0" fillId="0" borderId="35" xfId="0" applyBorder="1" applyAlignment="1">
      <alignment horizontal="distributed" vertical="center"/>
    </xf>
    <xf numFmtId="0" fontId="0" fillId="0" borderId="25" xfId="0" applyBorder="1" applyAlignment="1">
      <alignment horizontal="distributed" vertical="center"/>
    </xf>
    <xf numFmtId="0" fontId="11" fillId="0" borderId="0" xfId="1" applyFont="1" applyAlignment="1">
      <alignment horizontal="center" vertical="center"/>
    </xf>
    <xf numFmtId="0" fontId="9" fillId="0" borderId="0" xfId="1" applyFont="1">
      <alignment vertical="center"/>
    </xf>
    <xf numFmtId="176" fontId="13" fillId="0" borderId="0" xfId="1" applyNumberFormat="1" applyFont="1">
      <alignment vertical="center"/>
    </xf>
    <xf numFmtId="0" fontId="11" fillId="0" borderId="0" xfId="1" applyFont="1" applyAlignment="1">
      <alignment horizontal="center" vertical="center"/>
    </xf>
    <xf numFmtId="0" fontId="14" fillId="0" borderId="0" xfId="1" applyFont="1" applyAlignment="1">
      <alignment horizontal="left" vertical="center"/>
    </xf>
    <xf numFmtId="0" fontId="9" fillId="0" borderId="0" xfId="1" applyFont="1" applyAlignment="1">
      <alignment vertical="center" shrinkToFit="1"/>
    </xf>
    <xf numFmtId="38" fontId="14" fillId="0" borderId="0" xfId="2" applyFont="1" applyFill="1" applyAlignment="1">
      <alignment horizontal="center" vertical="center" shrinkToFit="1"/>
    </xf>
    <xf numFmtId="0" fontId="9" fillId="0" borderId="0" xfId="1" applyFont="1" applyAlignment="1">
      <alignment horizontal="center" vertical="center" wrapText="1" shrinkToFit="1"/>
    </xf>
    <xf numFmtId="0" fontId="9" fillId="0" borderId="0" xfId="1" applyFont="1" applyAlignment="1">
      <alignment vertical="center" wrapText="1"/>
    </xf>
    <xf numFmtId="180" fontId="14" fillId="0" borderId="0" xfId="2" applyNumberFormat="1" applyFont="1" applyFill="1" applyAlignment="1">
      <alignment vertical="center" shrinkToFit="1"/>
    </xf>
    <xf numFmtId="0" fontId="14" fillId="0" borderId="0" xfId="1" applyFont="1" applyAlignment="1">
      <alignment horizontal="center" vertical="center"/>
    </xf>
    <xf numFmtId="0" fontId="14" fillId="0" borderId="0" xfId="1" applyFont="1" applyAlignment="1">
      <alignment horizontal="right" vertical="center"/>
    </xf>
    <xf numFmtId="0" fontId="14" fillId="0" borderId="0" xfId="1" applyFont="1">
      <alignment vertical="center"/>
    </xf>
    <xf numFmtId="0" fontId="14" fillId="0" borderId="49"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51" xfId="1" applyFont="1" applyBorder="1" applyAlignment="1">
      <alignment horizontal="center" vertical="center" wrapText="1"/>
    </xf>
    <xf numFmtId="38" fontId="14" fillId="0" borderId="52" xfId="2" applyFont="1" applyFill="1" applyBorder="1" applyAlignment="1">
      <alignment horizontal="center" vertical="center" shrinkToFit="1"/>
    </xf>
    <xf numFmtId="38" fontId="14" fillId="0" borderId="50" xfId="2" applyFont="1" applyFill="1" applyBorder="1" applyAlignment="1">
      <alignment horizontal="center" vertical="center" shrinkToFit="1"/>
    </xf>
    <xf numFmtId="0" fontId="14" fillId="0" borderId="52" xfId="1" applyFont="1" applyBorder="1" applyAlignment="1">
      <alignment horizontal="center" vertical="center" shrinkToFit="1"/>
    </xf>
    <xf numFmtId="0" fontId="14" fillId="0" borderId="50" xfId="1" applyFont="1" applyBorder="1" applyAlignment="1">
      <alignment horizontal="center" vertical="center" shrinkToFit="1"/>
    </xf>
    <xf numFmtId="0" fontId="14" fillId="0" borderId="53" xfId="1" applyFont="1" applyBorder="1" applyAlignment="1">
      <alignment horizontal="center" vertical="center"/>
    </xf>
    <xf numFmtId="0" fontId="14" fillId="0" borderId="54" xfId="1" applyFont="1" applyBorder="1" applyAlignment="1">
      <alignment horizontal="center" vertical="center"/>
    </xf>
    <xf numFmtId="0" fontId="14" fillId="0" borderId="55" xfId="1" applyFont="1" applyBorder="1" applyAlignment="1">
      <alignment horizontal="left" vertical="center"/>
    </xf>
    <xf numFmtId="0" fontId="14" fillId="0" borderId="30" xfId="1" applyFont="1" applyBorder="1" applyAlignment="1">
      <alignment horizontal="left" vertical="center"/>
    </xf>
    <xf numFmtId="0" fontId="14" fillId="0" borderId="56" xfId="1" applyFont="1" applyBorder="1" applyAlignment="1">
      <alignment horizontal="left" vertical="center"/>
    </xf>
    <xf numFmtId="38" fontId="14" fillId="0" borderId="57" xfId="2" applyFont="1" applyFill="1" applyBorder="1" applyAlignment="1">
      <alignment horizontal="right" vertical="center" indent="1" shrinkToFit="1"/>
    </xf>
    <xf numFmtId="0" fontId="14" fillId="0" borderId="29" xfId="1" applyFont="1" applyBorder="1" applyAlignment="1">
      <alignment horizontal="center" vertical="center" wrapText="1" shrinkToFit="1"/>
    </xf>
    <xf numFmtId="0" fontId="14" fillId="0" borderId="30" xfId="1" applyFont="1" applyBorder="1" applyAlignment="1">
      <alignment horizontal="center" vertical="center" wrapText="1" shrinkToFit="1"/>
    </xf>
    <xf numFmtId="0" fontId="14" fillId="0" borderId="56" xfId="1" applyFont="1" applyBorder="1" applyAlignment="1">
      <alignment horizontal="center" vertical="center" wrapText="1" shrinkToFit="1"/>
    </xf>
    <xf numFmtId="0" fontId="15" fillId="0" borderId="29" xfId="1" applyFont="1" applyBorder="1" applyAlignment="1">
      <alignment horizontal="left" vertical="center" wrapText="1"/>
    </xf>
    <xf numFmtId="0" fontId="15" fillId="0" borderId="30" xfId="1" applyFont="1" applyBorder="1" applyAlignment="1">
      <alignment horizontal="left" vertical="center" wrapText="1"/>
    </xf>
    <xf numFmtId="0" fontId="15" fillId="0" borderId="56" xfId="1" applyFont="1" applyBorder="1" applyAlignment="1">
      <alignment horizontal="left" vertical="center" wrapText="1"/>
    </xf>
    <xf numFmtId="0" fontId="15" fillId="0" borderId="29" xfId="1" quotePrefix="1" applyFont="1" applyBorder="1" applyAlignment="1">
      <alignment horizontal="left" vertical="center" wrapText="1"/>
    </xf>
    <xf numFmtId="0" fontId="15" fillId="0" borderId="30" xfId="1" quotePrefix="1" applyFont="1" applyBorder="1" applyAlignment="1">
      <alignment horizontal="left" vertical="center" wrapText="1"/>
    </xf>
    <xf numFmtId="0" fontId="15" fillId="0" borderId="58" xfId="1" quotePrefix="1" applyFont="1" applyBorder="1" applyAlignment="1">
      <alignment horizontal="left" vertical="center" wrapText="1"/>
    </xf>
    <xf numFmtId="176" fontId="13" fillId="0" borderId="0" xfId="1" applyNumberFormat="1" applyFont="1" applyAlignment="1">
      <alignment horizontal="left" vertical="center"/>
    </xf>
    <xf numFmtId="0" fontId="14" fillId="0" borderId="10" xfId="1" applyFont="1" applyBorder="1" applyAlignment="1">
      <alignment horizontal="center" vertical="center" wrapText="1" shrinkToFit="1"/>
    </xf>
    <xf numFmtId="0" fontId="14" fillId="0" borderId="0" xfId="1" applyFont="1" applyAlignment="1">
      <alignment horizontal="center" vertical="center" wrapText="1" shrinkToFit="1"/>
    </xf>
    <xf numFmtId="0" fontId="14" fillId="0" borderId="59" xfId="1" applyFont="1" applyBorder="1" applyAlignment="1">
      <alignment horizontal="center" vertical="center" wrapText="1" shrinkToFit="1"/>
    </xf>
    <xf numFmtId="0" fontId="15" fillId="0" borderId="10" xfId="1" applyFont="1" applyBorder="1" applyAlignment="1">
      <alignment horizontal="left" vertical="center" wrapText="1"/>
    </xf>
    <xf numFmtId="0" fontId="15" fillId="0" borderId="0" xfId="1" applyFont="1" applyAlignment="1">
      <alignment horizontal="left" vertical="center" wrapText="1"/>
    </xf>
    <xf numFmtId="0" fontId="15" fillId="0" borderId="59" xfId="1" applyFont="1" applyBorder="1" applyAlignment="1">
      <alignment horizontal="left" vertical="center" wrapText="1"/>
    </xf>
    <xf numFmtId="0" fontId="15" fillId="0" borderId="10" xfId="1" quotePrefix="1" applyFont="1" applyBorder="1" applyAlignment="1">
      <alignment horizontal="left" vertical="center" wrapText="1"/>
    </xf>
    <xf numFmtId="0" fontId="15" fillId="0" borderId="0" xfId="1" quotePrefix="1" applyFont="1" applyAlignment="1">
      <alignment horizontal="left" vertical="center" wrapText="1"/>
    </xf>
    <xf numFmtId="0" fontId="15" fillId="0" borderId="60" xfId="1" quotePrefix="1" applyFont="1" applyBorder="1" applyAlignment="1">
      <alignment horizontal="left" vertical="center" wrapText="1"/>
    </xf>
    <xf numFmtId="0" fontId="14" fillId="0" borderId="61" xfId="1" applyFont="1" applyBorder="1" applyAlignment="1">
      <alignment horizontal="left" vertical="center"/>
    </xf>
    <xf numFmtId="0" fontId="14" fillId="0" borderId="62" xfId="1" applyFont="1" applyBorder="1" applyAlignment="1">
      <alignment horizontal="left" vertical="center"/>
    </xf>
    <xf numFmtId="0" fontId="14" fillId="0" borderId="63" xfId="1" applyFont="1" applyBorder="1" applyAlignment="1">
      <alignment horizontal="left" vertical="center"/>
    </xf>
    <xf numFmtId="38" fontId="14" fillId="0" borderId="64" xfId="2" applyFont="1" applyFill="1" applyBorder="1" applyAlignment="1">
      <alignment horizontal="right" vertical="center" indent="1" shrinkToFit="1"/>
    </xf>
    <xf numFmtId="0" fontId="14" fillId="0" borderId="65" xfId="1" applyFont="1" applyBorder="1" applyAlignment="1">
      <alignment horizontal="left" vertical="center"/>
    </xf>
    <xf numFmtId="0" fontId="14" fillId="0" borderId="66" xfId="1" applyFont="1" applyBorder="1" applyAlignment="1">
      <alignment horizontal="left" vertical="center"/>
    </xf>
    <xf numFmtId="0" fontId="14" fillId="0" borderId="67" xfId="1" applyFont="1" applyBorder="1" applyAlignment="1">
      <alignment horizontal="left" vertical="center"/>
    </xf>
    <xf numFmtId="38" fontId="14" fillId="0" borderId="68" xfId="2" applyFont="1" applyFill="1" applyBorder="1" applyAlignment="1">
      <alignment horizontal="right" vertical="center" indent="1" shrinkToFit="1"/>
    </xf>
    <xf numFmtId="0" fontId="14" fillId="0" borderId="69" xfId="1" applyFont="1" applyBorder="1" applyAlignment="1">
      <alignment horizontal="center" vertical="center" wrapText="1" shrinkToFit="1"/>
    </xf>
    <xf numFmtId="0" fontId="14" fillId="0" borderId="66" xfId="1" applyFont="1" applyBorder="1" applyAlignment="1">
      <alignment horizontal="center" vertical="center" wrapText="1" shrinkToFit="1"/>
    </xf>
    <xf numFmtId="0" fontId="14" fillId="0" borderId="67" xfId="1" applyFont="1" applyBorder="1" applyAlignment="1">
      <alignment horizontal="center" vertical="center" wrapText="1" shrinkToFit="1"/>
    </xf>
    <xf numFmtId="0" fontId="15" fillId="0" borderId="69" xfId="1" applyFont="1" applyBorder="1" applyAlignment="1">
      <alignment horizontal="left" vertical="center" wrapText="1"/>
    </xf>
    <xf numFmtId="0" fontId="15" fillId="0" borderId="66" xfId="1" applyFont="1" applyBorder="1" applyAlignment="1">
      <alignment horizontal="left" vertical="center" wrapText="1"/>
    </xf>
    <xf numFmtId="0" fontId="15" fillId="0" borderId="67" xfId="1" applyFont="1" applyBorder="1" applyAlignment="1">
      <alignment horizontal="left" vertical="center" wrapText="1"/>
    </xf>
    <xf numFmtId="0" fontId="15" fillId="0" borderId="69" xfId="1" quotePrefix="1" applyFont="1" applyBorder="1" applyAlignment="1">
      <alignment horizontal="left" vertical="center" wrapText="1"/>
    </xf>
    <xf numFmtId="0" fontId="15" fillId="0" borderId="66" xfId="1" quotePrefix="1" applyFont="1" applyBorder="1" applyAlignment="1">
      <alignment horizontal="left" vertical="center" wrapText="1"/>
    </xf>
    <xf numFmtId="0" fontId="15" fillId="0" borderId="70" xfId="1" quotePrefix="1" applyFont="1" applyBorder="1" applyAlignment="1">
      <alignment horizontal="left" vertical="center" wrapText="1"/>
    </xf>
    <xf numFmtId="0" fontId="14" fillId="0" borderId="0" xfId="1" applyFont="1" applyAlignment="1">
      <alignment horizontal="center" vertical="center" shrinkToFit="1"/>
    </xf>
    <xf numFmtId="176" fontId="13" fillId="0" borderId="0" xfId="1" applyNumberFormat="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vertical="center" shrinkToFit="1"/>
    </xf>
    <xf numFmtId="0" fontId="14" fillId="0" borderId="71" xfId="1" applyFont="1" applyBorder="1" applyAlignment="1">
      <alignment horizontal="center" vertical="center" wrapText="1"/>
    </xf>
    <xf numFmtId="0" fontId="14" fillId="0" borderId="72" xfId="1" applyFont="1" applyBorder="1" applyAlignment="1">
      <alignment horizontal="center" vertical="center" wrapText="1"/>
    </xf>
    <xf numFmtId="0" fontId="14" fillId="0" borderId="73" xfId="1" applyFont="1" applyBorder="1" applyAlignment="1">
      <alignment horizontal="center" vertical="center" wrapText="1"/>
    </xf>
    <xf numFmtId="0" fontId="14" fillId="0" borderId="52" xfId="1" applyFont="1" applyBorder="1" applyAlignment="1">
      <alignment horizontal="center" vertical="center"/>
    </xf>
    <xf numFmtId="0" fontId="14" fillId="0" borderId="50" xfId="1" applyFont="1" applyBorder="1" applyAlignment="1">
      <alignment horizontal="center" vertical="center"/>
    </xf>
    <xf numFmtId="0" fontId="14" fillId="0" borderId="51" xfId="1" applyFont="1" applyBorder="1" applyAlignment="1">
      <alignment horizontal="center" vertical="center"/>
    </xf>
    <xf numFmtId="0" fontId="14" fillId="0" borderId="74" xfId="1" applyFont="1" applyBorder="1" applyAlignment="1">
      <alignment horizontal="center" vertical="center"/>
    </xf>
    <xf numFmtId="0" fontId="14" fillId="0" borderId="75"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28" xfId="1" applyFont="1" applyBorder="1" applyAlignment="1">
      <alignment horizontal="center" vertical="center" wrapText="1"/>
    </xf>
    <xf numFmtId="38" fontId="14" fillId="0" borderId="76" xfId="2" applyFont="1" applyFill="1" applyBorder="1" applyAlignment="1">
      <alignment horizontal="center" vertical="center" wrapText="1" shrinkToFit="1"/>
    </xf>
    <xf numFmtId="38" fontId="14" fillId="0" borderId="63" xfId="2" applyFont="1" applyFill="1" applyBorder="1" applyAlignment="1">
      <alignment horizontal="center" vertical="center" wrapText="1" shrinkToFit="1"/>
    </xf>
    <xf numFmtId="0" fontId="14" fillId="0" borderId="76" xfId="1" applyFont="1" applyBorder="1" applyAlignment="1">
      <alignment horizontal="center" vertical="center" wrapText="1" shrinkToFit="1"/>
    </xf>
    <xf numFmtId="0" fontId="14" fillId="0" borderId="63" xfId="1" applyFont="1" applyBorder="1" applyAlignment="1">
      <alignment horizontal="center" vertical="center" wrapText="1" shrinkToFit="1"/>
    </xf>
    <xf numFmtId="0" fontId="14" fillId="0" borderId="76" xfId="1" applyFont="1" applyBorder="1" applyAlignment="1">
      <alignment horizontal="center" vertical="center" wrapText="1"/>
    </xf>
    <xf numFmtId="0" fontId="14" fillId="0" borderId="63" xfId="1" applyFont="1" applyBorder="1" applyAlignment="1">
      <alignment horizontal="center" vertical="center" wrapText="1"/>
    </xf>
    <xf numFmtId="0" fontId="14" fillId="0" borderId="62" xfId="1" applyFont="1" applyBorder="1" applyAlignment="1">
      <alignment horizontal="center" vertical="center" wrapText="1"/>
    </xf>
    <xf numFmtId="38" fontId="14" fillId="0" borderId="20" xfId="2" applyFont="1" applyFill="1" applyBorder="1" applyAlignment="1">
      <alignment horizontal="center" vertical="center" wrapText="1" shrinkToFit="1"/>
    </xf>
    <xf numFmtId="38" fontId="14" fillId="0" borderId="28" xfId="2" applyFont="1" applyFill="1" applyBorder="1" applyAlignment="1">
      <alignment horizontal="center" vertical="center" wrapText="1" shrinkToFit="1"/>
    </xf>
    <xf numFmtId="0" fontId="14" fillId="0" borderId="20" xfId="1" applyFont="1" applyBorder="1" applyAlignment="1">
      <alignment horizontal="center" vertical="center" wrapText="1" shrinkToFit="1"/>
    </xf>
    <xf numFmtId="0" fontId="14" fillId="0" borderId="28" xfId="1" applyFont="1" applyBorder="1" applyAlignment="1">
      <alignment horizontal="center" vertical="center" wrapText="1" shrinkToFit="1"/>
    </xf>
    <xf numFmtId="0" fontId="14" fillId="0" borderId="20" xfId="1" applyFont="1" applyBorder="1" applyAlignment="1">
      <alignment horizontal="center" vertical="center" wrapText="1"/>
    </xf>
    <xf numFmtId="0" fontId="14" fillId="0" borderId="77" xfId="1" applyFont="1" applyBorder="1" applyAlignment="1">
      <alignment horizontal="center" vertical="center" wrapText="1"/>
    </xf>
    <xf numFmtId="0" fontId="14" fillId="0" borderId="61" xfId="1" applyFont="1" applyBorder="1" applyAlignment="1">
      <alignment horizontal="left" vertical="center" wrapText="1"/>
    </xf>
    <xf numFmtId="0" fontId="14" fillId="0" borderId="62" xfId="1" applyFont="1" applyBorder="1" applyAlignment="1">
      <alignment horizontal="left" vertical="center" wrapText="1"/>
    </xf>
    <xf numFmtId="0" fontId="14" fillId="0" borderId="63" xfId="1" applyFont="1" applyBorder="1" applyAlignment="1">
      <alignment horizontal="left" vertical="center" wrapText="1"/>
    </xf>
    <xf numFmtId="38" fontId="14" fillId="0" borderId="76" xfId="2" applyFont="1" applyFill="1" applyBorder="1" applyAlignment="1">
      <alignment horizontal="right" vertical="center" wrapText="1" indent="1" shrinkToFit="1"/>
    </xf>
    <xf numFmtId="38" fontId="14" fillId="0" borderId="63" xfId="2" applyFont="1" applyFill="1" applyBorder="1" applyAlignment="1">
      <alignment horizontal="right" vertical="center" wrapText="1" indent="1" shrinkToFit="1"/>
    </xf>
    <xf numFmtId="0" fontId="15" fillId="0" borderId="56" xfId="1" quotePrefix="1" applyFont="1" applyBorder="1" applyAlignment="1">
      <alignment horizontal="left" vertical="center" wrapText="1"/>
    </xf>
    <xf numFmtId="0" fontId="15" fillId="0" borderId="59" xfId="1" quotePrefix="1" applyFont="1" applyBorder="1" applyAlignment="1">
      <alignment horizontal="left" vertical="center" wrapText="1"/>
    </xf>
    <xf numFmtId="0" fontId="14" fillId="0" borderId="65" xfId="1" applyFont="1" applyBorder="1" applyAlignment="1">
      <alignment horizontal="left" vertical="center" wrapText="1"/>
    </xf>
    <xf numFmtId="0" fontId="14" fillId="0" borderId="66" xfId="1" applyFont="1" applyBorder="1" applyAlignment="1">
      <alignment horizontal="left" vertical="center" wrapText="1"/>
    </xf>
    <xf numFmtId="0" fontId="14" fillId="0" borderId="67" xfId="1" applyFont="1" applyBorder="1" applyAlignment="1">
      <alignment horizontal="left" vertical="center" wrapText="1"/>
    </xf>
    <xf numFmtId="38" fontId="14" fillId="0" borderId="69" xfId="2" applyFont="1" applyFill="1" applyBorder="1" applyAlignment="1">
      <alignment horizontal="right" vertical="center" wrapText="1" indent="1" shrinkToFit="1"/>
    </xf>
    <xf numFmtId="38" fontId="14" fillId="0" borderId="67" xfId="2" applyFont="1" applyFill="1" applyBorder="1" applyAlignment="1">
      <alignment horizontal="right" vertical="center" wrapText="1" indent="1" shrinkToFit="1"/>
    </xf>
    <xf numFmtId="0" fontId="15" fillId="0" borderId="67" xfId="1" quotePrefix="1" applyFont="1" applyBorder="1" applyAlignment="1">
      <alignment horizontal="left" vertical="center" wrapText="1"/>
    </xf>
    <xf numFmtId="0" fontId="17" fillId="0" borderId="0" xfId="3" applyFont="1" applyAlignment="1">
      <alignment horizontal="center"/>
    </xf>
    <xf numFmtId="0" fontId="17" fillId="0" borderId="0" xfId="3" applyFont="1" applyAlignment="1">
      <alignment horizontal="center"/>
    </xf>
    <xf numFmtId="0" fontId="17" fillId="0" borderId="0" xfId="3" applyFont="1"/>
    <xf numFmtId="49" fontId="18" fillId="0" borderId="0" xfId="3" applyNumberFormat="1" applyFont="1" applyAlignment="1">
      <alignment horizontal="left"/>
    </xf>
    <xf numFmtId="49" fontId="18" fillId="0" borderId="0" xfId="3" applyNumberFormat="1" applyFont="1" applyAlignment="1">
      <alignment horizontal="left"/>
    </xf>
    <xf numFmtId="49" fontId="18" fillId="0" borderId="0" xfId="3" applyNumberFormat="1" applyFont="1"/>
    <xf numFmtId="0" fontId="19" fillId="0" borderId="0" xfId="3" quotePrefix="1" applyFont="1" applyAlignment="1">
      <alignment horizontal="right"/>
    </xf>
    <xf numFmtId="0" fontId="19" fillId="0" borderId="0" xfId="3" applyFont="1" applyAlignment="1">
      <alignment horizontal="right"/>
    </xf>
    <xf numFmtId="0" fontId="18" fillId="0" borderId="0" xfId="3" applyFont="1" applyAlignment="1">
      <alignment horizontal="right"/>
    </xf>
    <xf numFmtId="0" fontId="18" fillId="0" borderId="0" xfId="3" applyFont="1"/>
    <xf numFmtId="0" fontId="19" fillId="0" borderId="64" xfId="3" applyFont="1" applyBorder="1" applyAlignment="1">
      <alignment horizontal="center" vertical="center"/>
    </xf>
    <xf numFmtId="0" fontId="19" fillId="0" borderId="76" xfId="3" applyFont="1" applyBorder="1" applyAlignment="1">
      <alignment horizontal="center" vertical="center"/>
    </xf>
    <xf numFmtId="0" fontId="19" fillId="0" borderId="29" xfId="3" applyFont="1" applyBorder="1" applyAlignment="1">
      <alignment horizontal="center" vertical="center"/>
    </xf>
    <xf numFmtId="0" fontId="19" fillId="0" borderId="30" xfId="3" applyFont="1" applyBorder="1" applyAlignment="1">
      <alignment horizontal="center" vertical="center"/>
    </xf>
    <xf numFmtId="0" fontId="19" fillId="0" borderId="29" xfId="3" applyFont="1" applyBorder="1" applyAlignment="1">
      <alignment horizontal="center" vertical="center"/>
    </xf>
    <xf numFmtId="0" fontId="19" fillId="0" borderId="30" xfId="3" applyFont="1" applyBorder="1" applyAlignment="1">
      <alignment horizontal="center" vertical="center"/>
    </xf>
    <xf numFmtId="0" fontId="19" fillId="0" borderId="56" xfId="3" applyFont="1" applyBorder="1" applyAlignment="1">
      <alignment horizontal="center" vertical="center"/>
    </xf>
    <xf numFmtId="0" fontId="18" fillId="0" borderId="63" xfId="3" applyFont="1" applyBorder="1" applyAlignment="1">
      <alignment horizontal="center" vertical="center"/>
    </xf>
    <xf numFmtId="0" fontId="18" fillId="0" borderId="0" xfId="3" applyFont="1" applyAlignment="1">
      <alignment horizontal="center" vertical="center"/>
    </xf>
    <xf numFmtId="0" fontId="19" fillId="0" borderId="10" xfId="3" applyFont="1" applyBorder="1" applyAlignment="1">
      <alignment horizontal="center" vertical="center"/>
    </xf>
    <xf numFmtId="0" fontId="19" fillId="0" borderId="0" xfId="3" applyFont="1" applyAlignment="1">
      <alignment horizontal="center" vertical="center"/>
    </xf>
    <xf numFmtId="0" fontId="19" fillId="0" borderId="5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8" xfId="3" applyFont="1" applyBorder="1" applyAlignment="1">
      <alignment horizontal="center" vertical="center"/>
    </xf>
    <xf numFmtId="0" fontId="18" fillId="0" borderId="56" xfId="3" applyFont="1" applyBorder="1" applyAlignment="1">
      <alignment horizontal="center" vertical="center"/>
    </xf>
    <xf numFmtId="0" fontId="19" fillId="0" borderId="78" xfId="3" applyFont="1" applyBorder="1" applyAlignment="1">
      <alignment horizontal="center" vertical="center"/>
    </xf>
    <xf numFmtId="0" fontId="19" fillId="0" borderId="20" xfId="3" applyFont="1" applyBorder="1" applyAlignment="1">
      <alignment horizontal="center"/>
    </xf>
    <xf numFmtId="49" fontId="19" fillId="0" borderId="21" xfId="3" applyNumberFormat="1" applyFont="1" applyBorder="1" applyAlignment="1">
      <alignment horizontal="distributed" vertical="center"/>
    </xf>
    <xf numFmtId="0" fontId="19" fillId="0" borderId="21" xfId="3" applyFont="1" applyBorder="1"/>
    <xf numFmtId="180" fontId="18" fillId="0" borderId="20" xfId="3" applyNumberFormat="1" applyFont="1" applyBorder="1" applyAlignment="1">
      <alignment horizontal="right" vertical="center"/>
    </xf>
    <xf numFmtId="180" fontId="18" fillId="0" borderId="21" xfId="3" applyNumberFormat="1" applyFont="1" applyBorder="1" applyAlignment="1">
      <alignment horizontal="right" vertical="center"/>
    </xf>
    <xf numFmtId="180" fontId="18" fillId="0" borderId="28" xfId="3" applyNumberFormat="1" applyFont="1" applyBorder="1" applyAlignment="1">
      <alignment horizontal="right" vertical="center"/>
    </xf>
    <xf numFmtId="180" fontId="18" fillId="0" borderId="76" xfId="3" applyNumberFormat="1" applyFont="1" applyBorder="1" applyAlignment="1">
      <alignment horizontal="right" vertical="center"/>
    </xf>
    <xf numFmtId="180" fontId="18" fillId="0" borderId="63" xfId="3" applyNumberFormat="1" applyFont="1" applyBorder="1" applyAlignment="1">
      <alignment horizontal="right" vertical="center"/>
    </xf>
    <xf numFmtId="0" fontId="18" fillId="0" borderId="63" xfId="3" applyFont="1" applyBorder="1"/>
    <xf numFmtId="0" fontId="19" fillId="0" borderId="76" xfId="3" applyFont="1" applyBorder="1" applyAlignment="1">
      <alignment horizontal="center"/>
    </xf>
    <xf numFmtId="49" fontId="19" fillId="0" borderId="62" xfId="3" applyNumberFormat="1" applyFont="1" applyBorder="1" applyAlignment="1">
      <alignment horizontal="distributed" vertical="center"/>
    </xf>
    <xf numFmtId="0" fontId="19" fillId="0" borderId="62" xfId="3" applyFont="1" applyBorder="1"/>
    <xf numFmtId="180" fontId="18" fillId="0" borderId="62" xfId="3" applyNumberFormat="1" applyFont="1" applyBorder="1" applyAlignment="1">
      <alignment horizontal="right" vertical="center"/>
    </xf>
    <xf numFmtId="180" fontId="18" fillId="0" borderId="59" xfId="3" applyNumberFormat="1" applyFont="1" applyBorder="1" applyAlignment="1">
      <alignment horizontal="right" vertical="center"/>
    </xf>
    <xf numFmtId="180" fontId="18" fillId="0" borderId="76" xfId="3" applyNumberFormat="1" applyFont="1" applyBorder="1" applyAlignment="1">
      <alignment horizontal="right" vertical="center" shrinkToFit="1"/>
    </xf>
    <xf numFmtId="180" fontId="18" fillId="0" borderId="59" xfId="3" applyNumberFormat="1" applyFont="1" applyBorder="1" applyAlignment="1">
      <alignment horizontal="right" vertical="center" shrinkToFit="1"/>
    </xf>
    <xf numFmtId="180" fontId="18" fillId="0" borderId="20" xfId="3" applyNumberFormat="1" applyFont="1" applyBorder="1" applyAlignment="1">
      <alignment horizontal="right" vertical="center" shrinkToFit="1"/>
    </xf>
    <xf numFmtId="180" fontId="18" fillId="0" borderId="63" xfId="3" applyNumberFormat="1" applyFont="1" applyBorder="1" applyAlignment="1">
      <alignment horizontal="right" vertical="center" shrinkToFit="1"/>
    </xf>
    <xf numFmtId="0" fontId="19" fillId="0" borderId="0" xfId="3" applyFont="1"/>
    <xf numFmtId="0" fontId="19" fillId="0" borderId="0" xfId="3" quotePrefix="1" applyFont="1" applyAlignment="1">
      <alignment horizontal="right"/>
    </xf>
    <xf numFmtId="0" fontId="19" fillId="0" borderId="29" xfId="3" applyFont="1" applyBorder="1" applyAlignment="1">
      <alignment horizontal="center" vertical="center" wrapText="1"/>
    </xf>
    <xf numFmtId="0" fontId="19" fillId="0" borderId="62" xfId="3" applyFont="1" applyBorder="1" applyAlignment="1">
      <alignment horizontal="center" vertical="center"/>
    </xf>
    <xf numFmtId="0" fontId="10" fillId="0" borderId="62" xfId="3" applyBorder="1" applyAlignment="1">
      <alignment horizontal="center" vertical="center"/>
    </xf>
    <xf numFmtId="0" fontId="10" fillId="0" borderId="63" xfId="3" applyBorder="1" applyAlignment="1">
      <alignment horizontal="center" vertical="center"/>
    </xf>
    <xf numFmtId="180" fontId="19" fillId="0" borderId="29" xfId="3" applyNumberFormat="1" applyFont="1" applyBorder="1" applyAlignment="1">
      <alignment horizontal="center" vertical="center"/>
    </xf>
    <xf numFmtId="180" fontId="19" fillId="0" borderId="30" xfId="3" applyNumberFormat="1" applyFont="1" applyBorder="1" applyAlignment="1">
      <alignment horizontal="center" vertical="center"/>
    </xf>
    <xf numFmtId="180" fontId="19" fillId="0" borderId="56" xfId="3" applyNumberFormat="1" applyFont="1" applyBorder="1" applyAlignment="1">
      <alignment horizontal="center" vertical="center"/>
    </xf>
    <xf numFmtId="180" fontId="19" fillId="0" borderId="29" xfId="3" applyNumberFormat="1" applyFont="1" applyBorder="1" applyAlignment="1">
      <alignment horizontal="right" vertical="center"/>
    </xf>
    <xf numFmtId="180" fontId="19" fillId="0" borderId="30" xfId="3" applyNumberFormat="1" applyFont="1" applyBorder="1" applyAlignment="1">
      <alignment horizontal="right" vertical="center"/>
    </xf>
    <xf numFmtId="180" fontId="19" fillId="0" borderId="56" xfId="3" applyNumberFormat="1" applyFont="1" applyBorder="1" applyAlignment="1">
      <alignment horizontal="right" vertical="center"/>
    </xf>
    <xf numFmtId="180" fontId="19" fillId="0" borderId="76" xfId="3" applyNumberFormat="1" applyFont="1" applyBorder="1" applyAlignment="1">
      <alignment horizontal="right" vertical="center"/>
    </xf>
    <xf numFmtId="180" fontId="19" fillId="0" borderId="62" xfId="3" applyNumberFormat="1" applyFont="1" applyBorder="1" applyAlignment="1">
      <alignment horizontal="right" vertical="center"/>
    </xf>
    <xf numFmtId="0" fontId="10" fillId="0" borderId="62" xfId="3" applyBorder="1"/>
    <xf numFmtId="0" fontId="10" fillId="0" borderId="63" xfId="3" applyBorder="1"/>
    <xf numFmtId="180" fontId="19" fillId="0" borderId="20" xfId="3" applyNumberFormat="1" applyFont="1" applyBorder="1" applyAlignment="1">
      <alignment horizontal="center" vertical="center"/>
    </xf>
    <xf numFmtId="180" fontId="19" fillId="0" borderId="21" xfId="3" applyNumberFormat="1" applyFont="1" applyBorder="1" applyAlignment="1">
      <alignment horizontal="center" vertical="center"/>
    </xf>
    <xf numFmtId="180" fontId="19" fillId="0" borderId="28" xfId="3" applyNumberFormat="1" applyFont="1" applyBorder="1" applyAlignment="1">
      <alignment horizontal="center" vertical="center"/>
    </xf>
    <xf numFmtId="180" fontId="19" fillId="0" borderId="20" xfId="3" applyNumberFormat="1" applyFont="1" applyBorder="1" applyAlignment="1">
      <alignment horizontal="right" vertical="center"/>
    </xf>
    <xf numFmtId="180" fontId="19" fillId="0" borderId="21" xfId="3" applyNumberFormat="1" applyFont="1" applyBorder="1" applyAlignment="1">
      <alignment horizontal="right" vertical="center"/>
    </xf>
    <xf numFmtId="180" fontId="19" fillId="0" borderId="28" xfId="3" applyNumberFormat="1" applyFont="1" applyBorder="1" applyAlignment="1">
      <alignment horizontal="right" vertical="center"/>
    </xf>
    <xf numFmtId="0" fontId="19" fillId="0" borderId="30" xfId="3" applyFont="1" applyBorder="1" applyAlignment="1">
      <alignment horizontal="center" vertical="center" wrapText="1"/>
    </xf>
    <xf numFmtId="0" fontId="19" fillId="0" borderId="56" xfId="3" applyFont="1" applyBorder="1" applyAlignment="1">
      <alignment horizontal="center" vertical="center" wrapText="1"/>
    </xf>
    <xf numFmtId="0" fontId="10" fillId="0" borderId="30" xfId="3" applyBorder="1" applyAlignment="1">
      <alignment horizontal="center" vertical="center"/>
    </xf>
    <xf numFmtId="0" fontId="10" fillId="0" borderId="56" xfId="3" applyBorder="1" applyAlignment="1">
      <alignment horizontal="center" vertical="center"/>
    </xf>
    <xf numFmtId="0" fontId="19" fillId="0" borderId="10" xfId="3" applyFont="1" applyBorder="1" applyAlignment="1">
      <alignment horizontal="center" vertical="center" wrapText="1"/>
    </xf>
    <xf numFmtId="0" fontId="19" fillId="0" borderId="0" xfId="3" applyFont="1" applyAlignment="1">
      <alignment horizontal="center" vertical="center" wrapText="1"/>
    </xf>
    <xf numFmtId="0" fontId="19" fillId="0" borderId="59" xfId="3" applyFont="1" applyBorder="1" applyAlignment="1">
      <alignment horizontal="center" vertical="center" wrapText="1"/>
    </xf>
    <xf numFmtId="0" fontId="19" fillId="0" borderId="20" xfId="3" applyFont="1" applyBorder="1" applyAlignment="1">
      <alignment horizontal="center" vertical="center" shrinkToFit="1"/>
    </xf>
    <xf numFmtId="0" fontId="10" fillId="0" borderId="21" xfId="3" applyBorder="1" applyAlignment="1">
      <alignment horizontal="center" vertical="center"/>
    </xf>
    <xf numFmtId="0" fontId="10" fillId="0" borderId="28" xfId="3" applyBorder="1" applyAlignment="1">
      <alignment horizontal="center" vertical="center"/>
    </xf>
    <xf numFmtId="180" fontId="19" fillId="0" borderId="29" xfId="3" applyNumberFormat="1" applyFont="1" applyBorder="1" applyAlignment="1">
      <alignment vertical="center"/>
    </xf>
    <xf numFmtId="180" fontId="19" fillId="0" borderId="30" xfId="3" applyNumberFormat="1" applyFont="1" applyBorder="1" applyAlignment="1">
      <alignment vertical="center"/>
    </xf>
    <xf numFmtId="180" fontId="19" fillId="0" borderId="56" xfId="3" applyNumberFormat="1" applyFont="1" applyBorder="1" applyAlignment="1">
      <alignment vertical="center"/>
    </xf>
    <xf numFmtId="180" fontId="19" fillId="0" borderId="10" xfId="3" applyNumberFormat="1" applyFont="1" applyBorder="1" applyAlignment="1">
      <alignment horizontal="right" vertical="center"/>
    </xf>
    <xf numFmtId="180" fontId="19" fillId="0" borderId="0" xfId="3" applyNumberFormat="1" applyFont="1" applyAlignment="1">
      <alignment horizontal="right" vertical="center"/>
    </xf>
    <xf numFmtId="181" fontId="19" fillId="0" borderId="0" xfId="3" applyNumberFormat="1" applyFont="1" applyAlignment="1">
      <alignment horizontal="right" vertical="center"/>
    </xf>
    <xf numFmtId="180" fontId="19" fillId="0" borderId="10" xfId="3" applyNumberFormat="1" applyFont="1" applyBorder="1" applyAlignment="1">
      <alignment horizontal="center" vertical="center"/>
    </xf>
    <xf numFmtId="180" fontId="19" fillId="0" borderId="0" xfId="3" applyNumberFormat="1" applyFont="1" applyAlignment="1">
      <alignment vertical="center"/>
    </xf>
    <xf numFmtId="180" fontId="19" fillId="0" borderId="20" xfId="3" applyNumberFormat="1" applyFont="1" applyBorder="1" applyAlignment="1">
      <alignment vertical="center"/>
    </xf>
    <xf numFmtId="180" fontId="19" fillId="0" borderId="21" xfId="3" applyNumberFormat="1" applyFont="1" applyBorder="1" applyAlignment="1">
      <alignment vertical="center"/>
    </xf>
    <xf numFmtId="180" fontId="19" fillId="0" borderId="28" xfId="3" applyNumberFormat="1" applyFont="1" applyBorder="1" applyAlignment="1">
      <alignment vertical="center"/>
    </xf>
    <xf numFmtId="0" fontId="10" fillId="0" borderId="10" xfId="3" applyBorder="1" applyAlignment="1">
      <alignment wrapText="1"/>
    </xf>
    <xf numFmtId="0" fontId="10" fillId="0" borderId="0" xfId="3" applyAlignment="1">
      <alignment wrapText="1"/>
    </xf>
    <xf numFmtId="0" fontId="10" fillId="0" borderId="59" xfId="3" applyBorder="1" applyAlignment="1">
      <alignment wrapText="1"/>
    </xf>
    <xf numFmtId="0" fontId="10" fillId="0" borderId="20" xfId="3" applyBorder="1" applyAlignment="1">
      <alignment wrapText="1"/>
    </xf>
    <xf numFmtId="0" fontId="10" fillId="0" borderId="21" xfId="3" applyBorder="1" applyAlignment="1">
      <alignment wrapText="1"/>
    </xf>
    <xf numFmtId="0" fontId="10" fillId="0" borderId="28" xfId="3" applyBorder="1" applyAlignment="1">
      <alignment wrapText="1"/>
    </xf>
    <xf numFmtId="0" fontId="19" fillId="0" borderId="0" xfId="3" applyFont="1" applyAlignment="1">
      <alignment vertical="center"/>
    </xf>
    <xf numFmtId="0" fontId="19" fillId="0" borderId="0" xfId="3" quotePrefix="1" applyFont="1" applyAlignment="1">
      <alignment horizontal="right" vertical="center"/>
    </xf>
    <xf numFmtId="0" fontId="19" fillId="0" borderId="0" xfId="3" applyFont="1" applyAlignment="1">
      <alignment vertical="top" wrapText="1"/>
    </xf>
    <xf numFmtId="181" fontId="19" fillId="0" borderId="0" xfId="3" applyNumberFormat="1" applyFont="1" applyAlignment="1">
      <alignment horizontal="right" vertical="top"/>
    </xf>
    <xf numFmtId="180" fontId="19" fillId="0" borderId="0" xfId="3" applyNumberFormat="1" applyFont="1" applyAlignment="1">
      <alignment horizontal="right" vertical="top"/>
    </xf>
    <xf numFmtId="0" fontId="19" fillId="0" borderId="0" xfId="3" applyFont="1" applyAlignment="1">
      <alignment vertical="top"/>
    </xf>
    <xf numFmtId="180" fontId="19" fillId="0" borderId="64" xfId="3" applyNumberFormat="1" applyFont="1" applyBorder="1" applyAlignment="1">
      <alignment vertical="center"/>
    </xf>
    <xf numFmtId="0" fontId="19" fillId="0" borderId="0" xfId="3" applyFont="1" applyAlignment="1">
      <alignment horizontal="left"/>
    </xf>
    <xf numFmtId="0" fontId="19" fillId="0" borderId="64" xfId="3" applyFont="1" applyBorder="1" applyAlignment="1">
      <alignment horizontal="center" vertical="center"/>
    </xf>
    <xf numFmtId="49" fontId="19" fillId="0" borderId="57" xfId="3" applyNumberFormat="1" applyFont="1" applyBorder="1" applyAlignment="1">
      <alignment horizontal="center" vertical="center"/>
    </xf>
    <xf numFmtId="0" fontId="19" fillId="0" borderId="29" xfId="3" applyFont="1" applyBorder="1" applyAlignment="1">
      <alignment horizontal="center"/>
    </xf>
    <xf numFmtId="49" fontId="19" fillId="0" borderId="30" xfId="3" applyNumberFormat="1" applyFont="1" applyBorder="1" applyAlignment="1">
      <alignment horizontal="distributed"/>
    </xf>
    <xf numFmtId="0" fontId="19" fillId="0" borderId="56" xfId="3" applyFont="1" applyBorder="1" applyAlignment="1">
      <alignment horizontal="center"/>
    </xf>
    <xf numFmtId="180" fontId="19" fillId="0" borderId="56" xfId="4" applyNumberFormat="1" applyFont="1" applyBorder="1" applyAlignment="1">
      <alignment horizontal="right" vertical="center" indent="2"/>
    </xf>
    <xf numFmtId="0" fontId="20" fillId="0" borderId="29" xfId="3" applyFont="1" applyBorder="1" applyAlignment="1">
      <alignment horizontal="left" vertical="center"/>
    </xf>
    <xf numFmtId="0" fontId="20" fillId="0" borderId="30" xfId="3" applyFont="1" applyBorder="1" applyAlignment="1">
      <alignment horizontal="left" vertical="center"/>
    </xf>
    <xf numFmtId="0" fontId="20" fillId="0" borderId="56" xfId="3" applyFont="1" applyBorder="1" applyAlignment="1">
      <alignment horizontal="left" vertical="center"/>
    </xf>
    <xf numFmtId="0" fontId="19" fillId="0" borderId="64" xfId="3" applyFont="1" applyBorder="1" applyAlignment="1">
      <alignment horizontal="center"/>
    </xf>
    <xf numFmtId="0" fontId="10" fillId="0" borderId="79" xfId="3" applyBorder="1" applyAlignment="1">
      <alignment horizontal="center" vertical="center"/>
    </xf>
    <xf numFmtId="0" fontId="10" fillId="0" borderId="10" xfId="3" applyBorder="1" applyAlignment="1">
      <alignment horizontal="center" vertical="center"/>
    </xf>
    <xf numFmtId="0" fontId="10" fillId="0" borderId="59" xfId="3" applyBorder="1" applyAlignment="1">
      <alignment horizontal="center" vertical="center"/>
    </xf>
    <xf numFmtId="49" fontId="19" fillId="0" borderId="21" xfId="3" applyNumberFormat="1" applyFont="1" applyBorder="1" applyAlignment="1">
      <alignment horizontal="distributed" vertical="top"/>
    </xf>
    <xf numFmtId="0" fontId="19" fillId="0" borderId="28" xfId="3" applyFont="1" applyBorder="1" applyAlignment="1">
      <alignment horizontal="center"/>
    </xf>
    <xf numFmtId="0" fontId="10" fillId="0" borderId="20" xfId="3" applyBorder="1" applyAlignment="1">
      <alignment horizontal="right" vertical="center"/>
    </xf>
    <xf numFmtId="180" fontId="0" fillId="0" borderId="28" xfId="4" applyNumberFormat="1" applyFont="1" applyBorder="1" applyAlignment="1">
      <alignment horizontal="right" indent="2"/>
    </xf>
    <xf numFmtId="0" fontId="20" fillId="0" borderId="20" xfId="3" applyFont="1" applyBorder="1" applyAlignment="1">
      <alignment horizontal="left" vertical="center"/>
    </xf>
    <xf numFmtId="0" fontId="20" fillId="0" borderId="21" xfId="3" applyFont="1" applyBorder="1" applyAlignment="1">
      <alignment horizontal="left" vertical="center"/>
    </xf>
    <xf numFmtId="0" fontId="20" fillId="0" borderId="28" xfId="3" applyFont="1" applyBorder="1" applyAlignment="1">
      <alignment horizontal="left" vertical="center"/>
    </xf>
    <xf numFmtId="0" fontId="19" fillId="0" borderId="0" xfId="3" applyFont="1" applyAlignment="1">
      <alignment horizontal="center"/>
    </xf>
    <xf numFmtId="49" fontId="19" fillId="0" borderId="0" xfId="3" applyNumberFormat="1" applyFont="1" applyAlignment="1">
      <alignment horizontal="distributed"/>
    </xf>
    <xf numFmtId="0" fontId="20" fillId="0" borderId="29" xfId="3" applyFont="1" applyBorder="1" applyAlignment="1">
      <alignment vertical="center"/>
    </xf>
    <xf numFmtId="0" fontId="20" fillId="0" borderId="30" xfId="3" applyFont="1" applyBorder="1" applyAlignment="1">
      <alignment vertical="center"/>
    </xf>
    <xf numFmtId="0" fontId="20" fillId="0" borderId="56" xfId="3" applyFont="1" applyBorder="1" applyAlignment="1">
      <alignment vertical="center"/>
    </xf>
    <xf numFmtId="180" fontId="19" fillId="0" borderId="0" xfId="3" applyNumberFormat="1" applyFont="1"/>
    <xf numFmtId="49" fontId="19" fillId="0" borderId="0" xfId="3" applyNumberFormat="1" applyFont="1" applyAlignment="1">
      <alignment horizontal="distributed" vertical="top"/>
    </xf>
    <xf numFmtId="180" fontId="19" fillId="0" borderId="28" xfId="4" applyNumberFormat="1" applyFont="1" applyBorder="1" applyAlignment="1">
      <alignment horizontal="right" vertical="center" indent="2"/>
    </xf>
    <xf numFmtId="0" fontId="20" fillId="0" borderId="20" xfId="3" applyFont="1" applyBorder="1" applyAlignment="1">
      <alignment vertical="center"/>
    </xf>
    <xf numFmtId="0" fontId="20" fillId="0" borderId="21" xfId="3" applyFont="1" applyBorder="1" applyAlignment="1">
      <alignment vertical="center"/>
    </xf>
    <xf numFmtId="0" fontId="20" fillId="0" borderId="28" xfId="3" applyFont="1" applyBorder="1" applyAlignment="1">
      <alignment vertical="center"/>
    </xf>
    <xf numFmtId="0" fontId="19" fillId="0" borderId="57" xfId="3" applyFont="1" applyBorder="1" applyAlignment="1">
      <alignment horizontal="center"/>
    </xf>
    <xf numFmtId="0" fontId="19" fillId="0" borderId="29" xfId="3" applyFont="1" applyBorder="1" applyAlignment="1">
      <alignment horizontal="center"/>
    </xf>
    <xf numFmtId="49" fontId="19" fillId="0" borderId="30" xfId="3" applyNumberFormat="1" applyFont="1" applyBorder="1" applyAlignment="1">
      <alignment horizontal="distributed" vertical="center"/>
    </xf>
    <xf numFmtId="0" fontId="19" fillId="0" borderId="63" xfId="3" applyFont="1" applyBorder="1" applyAlignment="1">
      <alignment horizontal="center"/>
    </xf>
    <xf numFmtId="180" fontId="19" fillId="0" borderId="56" xfId="4" applyNumberFormat="1" applyFont="1" applyFill="1" applyBorder="1" applyAlignment="1">
      <alignment horizontal="right" vertical="center" indent="2"/>
    </xf>
    <xf numFmtId="0" fontId="10" fillId="0" borderId="10" xfId="3" applyBorder="1"/>
    <xf numFmtId="49" fontId="19" fillId="0" borderId="0" xfId="3" applyNumberFormat="1" applyFont="1" applyAlignment="1">
      <alignment horizontal="distributed" vertical="center"/>
    </xf>
    <xf numFmtId="0" fontId="19" fillId="0" borderId="56" xfId="3" applyFont="1" applyBorder="1" applyAlignment="1">
      <alignment horizontal="center"/>
    </xf>
    <xf numFmtId="180" fontId="19" fillId="0" borderId="59" xfId="4" applyNumberFormat="1" applyFont="1" applyFill="1" applyBorder="1" applyAlignment="1">
      <alignment horizontal="right" vertical="center" indent="2"/>
    </xf>
    <xf numFmtId="0" fontId="10" fillId="0" borderId="29" xfId="3" applyBorder="1" applyAlignment="1">
      <alignment horizontal="right" vertical="center"/>
    </xf>
    <xf numFmtId="49" fontId="19" fillId="0" borderId="79" xfId="3" applyNumberFormat="1" applyFont="1" applyBorder="1" applyAlignment="1">
      <alignment horizontal="center" vertical="center"/>
    </xf>
    <xf numFmtId="180" fontId="19" fillId="0" borderId="59" xfId="3" applyNumberFormat="1" applyFont="1" applyBorder="1" applyAlignment="1">
      <alignment horizontal="center" vertical="center"/>
    </xf>
    <xf numFmtId="0" fontId="19" fillId="0" borderId="10" xfId="3" applyFont="1" applyBorder="1" applyAlignment="1">
      <alignment horizontal="center"/>
    </xf>
    <xf numFmtId="0" fontId="19" fillId="0" borderId="59" xfId="3" applyFont="1" applyBorder="1" applyAlignment="1">
      <alignment horizontal="center"/>
    </xf>
    <xf numFmtId="0" fontId="10" fillId="0" borderId="10" xfId="3" applyBorder="1" applyAlignment="1">
      <alignment horizontal="right" vertical="center"/>
    </xf>
    <xf numFmtId="0" fontId="19" fillId="0" borderId="76" xfId="3" applyFont="1" applyBorder="1" applyAlignment="1">
      <alignment horizontal="center"/>
    </xf>
    <xf numFmtId="0" fontId="19" fillId="0" borderId="30" xfId="3" applyFont="1" applyBorder="1" applyAlignment="1">
      <alignment horizontal="distributed" vertical="center"/>
    </xf>
    <xf numFmtId="49" fontId="19" fillId="0" borderId="78" xfId="3" applyNumberFormat="1" applyFont="1" applyBorder="1" applyAlignment="1">
      <alignment horizontal="center" vertical="center"/>
    </xf>
    <xf numFmtId="0" fontId="19" fillId="0" borderId="21" xfId="3" applyFont="1" applyBorder="1" applyAlignment="1">
      <alignment horizontal="distributed" vertical="center"/>
    </xf>
    <xf numFmtId="180" fontId="19" fillId="0" borderId="28" xfId="4" applyNumberFormat="1" applyFont="1" applyFill="1" applyBorder="1" applyAlignment="1">
      <alignment horizontal="right" vertical="center" indent="2"/>
    </xf>
    <xf numFmtId="49" fontId="19" fillId="0" borderId="0" xfId="3" applyNumberFormat="1" applyFont="1" applyAlignment="1">
      <alignment horizontal="left"/>
    </xf>
    <xf numFmtId="0" fontId="19" fillId="0" borderId="63" xfId="3" applyFont="1" applyBorder="1" applyAlignment="1">
      <alignment horizontal="center" vertical="center"/>
    </xf>
    <xf numFmtId="49" fontId="19" fillId="0" borderId="56" xfId="3" applyNumberFormat="1" applyFont="1" applyBorder="1" applyAlignment="1">
      <alignment horizontal="center" vertical="center"/>
    </xf>
    <xf numFmtId="49" fontId="19" fillId="0" borderId="62" xfId="3" applyNumberFormat="1" applyFont="1" applyBorder="1" applyAlignment="1">
      <alignment horizontal="center" vertical="center"/>
    </xf>
    <xf numFmtId="49" fontId="19" fillId="0" borderId="62" xfId="3" applyNumberFormat="1" applyFont="1" applyBorder="1" applyAlignment="1">
      <alignment horizontal="distributed" vertical="center"/>
    </xf>
    <xf numFmtId="49" fontId="19" fillId="0" borderId="62" xfId="3" applyNumberFormat="1" applyFont="1" applyBorder="1" applyAlignment="1">
      <alignment horizontal="right" vertical="center"/>
    </xf>
    <xf numFmtId="49" fontId="19" fillId="0" borderId="63" xfId="3" applyNumberFormat="1" applyFont="1" applyBorder="1" applyAlignment="1">
      <alignment horizontal="center" vertical="center"/>
    </xf>
    <xf numFmtId="180" fontId="19" fillId="0" borderId="76" xfId="3" applyNumberFormat="1" applyFont="1" applyBorder="1" applyAlignment="1">
      <alignment horizontal="right" vertical="center"/>
    </xf>
    <xf numFmtId="180" fontId="19" fillId="0" borderId="10" xfId="3" applyNumberFormat="1" applyFont="1" applyBorder="1" applyAlignment="1">
      <alignment horizontal="right" vertical="center"/>
    </xf>
    <xf numFmtId="0" fontId="19" fillId="0" borderId="63" xfId="3" applyFont="1" applyBorder="1"/>
    <xf numFmtId="49" fontId="19" fillId="0" borderId="59" xfId="3" applyNumberFormat="1" applyFont="1" applyBorder="1" applyAlignment="1">
      <alignment horizontal="center" vertical="center"/>
    </xf>
    <xf numFmtId="49" fontId="19" fillId="0" borderId="0" xfId="3" applyNumberFormat="1" applyFont="1" applyAlignment="1">
      <alignment horizontal="center" vertical="center"/>
    </xf>
    <xf numFmtId="49" fontId="19" fillId="0" borderId="0" xfId="3" applyNumberFormat="1" applyFont="1" applyAlignment="1">
      <alignment horizontal="right" vertical="center"/>
    </xf>
    <xf numFmtId="0" fontId="19" fillId="0" borderId="63" xfId="3" applyFont="1" applyBorder="1" applyAlignment="1">
      <alignment horizontal="center"/>
    </xf>
    <xf numFmtId="0" fontId="19" fillId="0" borderId="59" xfId="3" applyFont="1" applyBorder="1"/>
    <xf numFmtId="0" fontId="19" fillId="0" borderId="20" xfId="3" applyFont="1" applyBorder="1" applyAlignment="1">
      <alignment horizontal="center"/>
    </xf>
    <xf numFmtId="49" fontId="19" fillId="0" borderId="21" xfId="3" applyNumberFormat="1" applyFont="1" applyBorder="1" applyAlignment="1">
      <alignment horizontal="distributed" vertical="center"/>
    </xf>
    <xf numFmtId="49" fontId="19" fillId="0" borderId="28" xfId="3" applyNumberFormat="1" applyFont="1" applyBorder="1" applyAlignment="1">
      <alignment horizontal="center" vertical="center"/>
    </xf>
    <xf numFmtId="182" fontId="19" fillId="0" borderId="76" xfId="3" applyNumberFormat="1" applyFont="1" applyBorder="1" applyAlignment="1">
      <alignment horizontal="right" vertical="center"/>
    </xf>
    <xf numFmtId="182" fontId="19" fillId="0" borderId="0" xfId="3" applyNumberFormat="1" applyFont="1"/>
    <xf numFmtId="0" fontId="19" fillId="0" borderId="0" xfId="3" applyFont="1" applyAlignment="1">
      <alignment horizontal="left" vertical="center"/>
    </xf>
    <xf numFmtId="49" fontId="19" fillId="0" borderId="0" xfId="3" applyNumberFormat="1" applyFont="1" applyAlignment="1">
      <alignment horizontal="distributed" vertical="center"/>
    </xf>
    <xf numFmtId="49" fontId="19" fillId="0" borderId="0" xfId="3" applyNumberFormat="1" applyFont="1" applyAlignment="1">
      <alignment horizontal="left" vertical="center"/>
    </xf>
    <xf numFmtId="180" fontId="19" fillId="0" borderId="0" xfId="3" applyNumberFormat="1" applyFont="1" applyAlignment="1">
      <alignment horizontal="right" vertical="center"/>
    </xf>
    <xf numFmtId="0" fontId="19" fillId="0" borderId="21" xfId="3" applyFont="1" applyBorder="1" applyAlignment="1">
      <alignment horizontal="left"/>
    </xf>
    <xf numFmtId="0" fontId="10" fillId="0" borderId="20" xfId="3" applyBorder="1" applyAlignment="1">
      <alignment horizontal="center" vertical="center"/>
    </xf>
    <xf numFmtId="0" fontId="19" fillId="0" borderId="10" xfId="3" applyFont="1" applyBorder="1"/>
    <xf numFmtId="0" fontId="19" fillId="0" borderId="0" xfId="3" applyFont="1" applyAlignment="1">
      <alignment horizontal="center" vertical="center"/>
    </xf>
    <xf numFmtId="0" fontId="19" fillId="0" borderId="76" xfId="3" applyFont="1" applyBorder="1"/>
    <xf numFmtId="0" fontId="19" fillId="0" borderId="62" xfId="3" applyFont="1" applyBorder="1" applyAlignment="1">
      <alignment horizontal="center" vertical="center"/>
    </xf>
    <xf numFmtId="180" fontId="19" fillId="0" borderId="76" xfId="3" applyNumberFormat="1" applyFont="1" applyBorder="1" applyAlignment="1">
      <alignment horizontal="center" vertical="center"/>
    </xf>
    <xf numFmtId="180" fontId="19" fillId="0" borderId="63" xfId="3" applyNumberFormat="1" applyFont="1" applyBorder="1" applyAlignment="1">
      <alignment horizontal="center" vertical="center"/>
    </xf>
    <xf numFmtId="180" fontId="19" fillId="0" borderId="62" xfId="3" applyNumberFormat="1" applyFont="1" applyBorder="1" applyAlignment="1">
      <alignment horizontal="center" vertical="center"/>
    </xf>
    <xf numFmtId="0" fontId="19" fillId="0" borderId="57" xfId="3" applyFont="1" applyBorder="1" applyAlignment="1">
      <alignment horizontal="center" vertical="center"/>
    </xf>
    <xf numFmtId="0" fontId="19" fillId="0" borderId="76" xfId="3" applyFont="1" applyBorder="1" applyAlignment="1">
      <alignment horizontal="right" vertical="center"/>
    </xf>
    <xf numFmtId="0" fontId="19" fillId="0" borderId="62" xfId="3" applyFont="1" applyBorder="1" applyAlignment="1">
      <alignment horizontal="right" vertical="center"/>
    </xf>
    <xf numFmtId="183" fontId="19" fillId="0" borderId="76" xfId="3" applyNumberFormat="1" applyFont="1" applyBorder="1" applyAlignment="1">
      <alignment horizontal="right" vertical="center"/>
    </xf>
    <xf numFmtId="0" fontId="19" fillId="0" borderId="56" xfId="3" applyFont="1" applyBorder="1"/>
    <xf numFmtId="0" fontId="19" fillId="0" borderId="76" xfId="3" applyFont="1" applyBorder="1" applyAlignment="1">
      <alignment vertical="center"/>
    </xf>
    <xf numFmtId="0" fontId="19" fillId="0" borderId="0" xfId="3" applyFont="1" applyAlignment="1">
      <alignment horizontal="right" vertical="center"/>
    </xf>
    <xf numFmtId="0" fontId="19" fillId="0" borderId="10" xfId="3" applyFont="1" applyBorder="1" applyAlignment="1">
      <alignment vertical="center"/>
    </xf>
    <xf numFmtId="184" fontId="19" fillId="0" borderId="76" xfId="3" applyNumberFormat="1" applyFont="1" applyBorder="1" applyAlignment="1">
      <alignment horizontal="right" vertical="center"/>
    </xf>
    <xf numFmtId="184" fontId="19" fillId="0" borderId="10" xfId="3" applyNumberFormat="1" applyFont="1" applyBorder="1" applyAlignment="1">
      <alignment horizontal="right" vertical="center"/>
    </xf>
    <xf numFmtId="0" fontId="19" fillId="0" borderId="62" xfId="3" applyFont="1" applyBorder="1" applyAlignment="1">
      <alignment vertical="center"/>
    </xf>
    <xf numFmtId="0" fontId="10" fillId="0" borderId="78" xfId="3" applyBorder="1" applyAlignment="1">
      <alignment horizontal="center" vertical="center"/>
    </xf>
    <xf numFmtId="0" fontId="19" fillId="0" borderId="76" xfId="3" applyFont="1" applyBorder="1" applyAlignment="1">
      <alignment horizontal="center" vertical="center"/>
    </xf>
    <xf numFmtId="49" fontId="19" fillId="0" borderId="0" xfId="3" applyNumberFormat="1" applyFont="1" applyAlignment="1">
      <alignment horizontal="left" vertical="center"/>
    </xf>
    <xf numFmtId="49" fontId="19" fillId="0" borderId="64" xfId="3" applyNumberFormat="1" applyFont="1" applyBorder="1" applyAlignment="1">
      <alignment horizontal="center" vertical="center"/>
    </xf>
    <xf numFmtId="49" fontId="19" fillId="0" borderId="57" xfId="3" applyNumberFormat="1" applyFont="1" applyBorder="1" applyAlignment="1">
      <alignment horizontal="left" vertical="distributed" wrapText="1"/>
    </xf>
    <xf numFmtId="49" fontId="19" fillId="0" borderId="79" xfId="3" applyNumberFormat="1" applyFont="1" applyBorder="1" applyAlignment="1">
      <alignment horizontal="left" vertical="distributed" wrapText="1"/>
    </xf>
    <xf numFmtId="49" fontId="19" fillId="0" borderId="79" xfId="3" applyNumberFormat="1" applyFont="1" applyBorder="1" applyAlignment="1">
      <alignment vertical="top"/>
    </xf>
    <xf numFmtId="49" fontId="19" fillId="0" borderId="78" xfId="3" applyNumberFormat="1" applyFont="1" applyBorder="1" applyAlignment="1">
      <alignment horizontal="center" vertical="center"/>
    </xf>
    <xf numFmtId="49" fontId="19" fillId="0" borderId="64" xfId="3" applyNumberFormat="1" applyFont="1" applyBorder="1" applyAlignment="1">
      <alignment horizontal="center" vertical="center"/>
    </xf>
    <xf numFmtId="49" fontId="19" fillId="0" borderId="76" xfId="3" applyNumberFormat="1" applyFont="1" applyBorder="1" applyAlignment="1">
      <alignment horizontal="center" vertical="center"/>
    </xf>
    <xf numFmtId="49" fontId="19" fillId="0" borderId="62" xfId="3" applyNumberFormat="1" applyFont="1" applyBorder="1" applyAlignment="1">
      <alignment horizontal="center" vertical="center"/>
    </xf>
    <xf numFmtId="49" fontId="19" fillId="0" borderId="63" xfId="3" applyNumberFormat="1" applyFont="1" applyBorder="1" applyAlignment="1">
      <alignment horizontal="center" vertical="center"/>
    </xf>
    <xf numFmtId="49" fontId="19" fillId="0" borderId="29" xfId="3" applyNumberFormat="1" applyFont="1" applyBorder="1" applyAlignment="1">
      <alignment vertical="distributed" wrapText="1"/>
    </xf>
    <xf numFmtId="49" fontId="19" fillId="0" borderId="56" xfId="3" applyNumberFormat="1" applyFont="1" applyBorder="1" applyAlignment="1">
      <alignment vertical="distributed" wrapText="1"/>
    </xf>
    <xf numFmtId="49" fontId="19" fillId="0" borderId="10" xfId="3" applyNumberFormat="1" applyFont="1" applyBorder="1" applyAlignment="1">
      <alignment vertical="distributed" wrapText="1"/>
    </xf>
    <xf numFmtId="49" fontId="19" fillId="0" borderId="59" xfId="3" applyNumberFormat="1" applyFont="1" applyBorder="1" applyAlignment="1">
      <alignment vertical="distributed" wrapText="1"/>
    </xf>
    <xf numFmtId="49" fontId="19" fillId="0" borderId="10" xfId="3" applyNumberFormat="1" applyFont="1" applyBorder="1" applyAlignment="1">
      <alignment vertical="distributed" wrapText="1"/>
    </xf>
    <xf numFmtId="49" fontId="19" fillId="0" borderId="59" xfId="3" applyNumberFormat="1" applyFont="1" applyBorder="1" applyAlignment="1">
      <alignment vertical="distributed" wrapText="1"/>
    </xf>
    <xf numFmtId="49" fontId="19" fillId="0" borderId="0" xfId="3" applyNumberFormat="1" applyFont="1" applyAlignment="1">
      <alignment vertical="distributed" wrapText="1"/>
    </xf>
    <xf numFmtId="49" fontId="19" fillId="0" borderId="20" xfId="3" applyNumberFormat="1" applyFont="1" applyBorder="1" applyAlignment="1">
      <alignment horizontal="left" vertical="center"/>
    </xf>
    <xf numFmtId="49" fontId="19" fillId="0" borderId="21" xfId="3" applyNumberFormat="1" applyFont="1" applyBorder="1" applyAlignment="1">
      <alignment horizontal="left" vertical="center"/>
    </xf>
    <xf numFmtId="49" fontId="19" fillId="0" borderId="20" xfId="3" applyNumberFormat="1" applyFont="1" applyBorder="1" applyAlignment="1">
      <alignment horizontal="center" vertical="center"/>
    </xf>
    <xf numFmtId="0" fontId="19" fillId="0" borderId="64" xfId="3" applyFont="1" applyBorder="1" applyAlignment="1">
      <alignment horizontal="center" vertical="center" textRotation="255"/>
    </xf>
    <xf numFmtId="0" fontId="19" fillId="0" borderId="63" xfId="3" applyFont="1" applyBorder="1" applyAlignment="1">
      <alignment horizontal="center" vertical="center"/>
    </xf>
    <xf numFmtId="180" fontId="18" fillId="0" borderId="0" xfId="3" applyNumberFormat="1" applyFont="1"/>
    <xf numFmtId="0" fontId="19" fillId="0" borderId="62" xfId="3" applyFont="1" applyBorder="1" applyAlignment="1">
      <alignment horizontal="distributed" vertical="center" indent="1"/>
    </xf>
    <xf numFmtId="185" fontId="19" fillId="0" borderId="64" xfId="3" applyNumberFormat="1" applyFont="1" applyBorder="1" applyAlignment="1">
      <alignment horizontal="center" vertical="center"/>
    </xf>
    <xf numFmtId="186" fontId="19" fillId="0" borderId="64" xfId="3" applyNumberFormat="1" applyFont="1" applyBorder="1" applyAlignment="1">
      <alignment horizontal="center" vertical="center"/>
    </xf>
    <xf numFmtId="182" fontId="18" fillId="0" borderId="0" xfId="3" applyNumberFormat="1" applyFont="1"/>
    <xf numFmtId="49" fontId="19" fillId="0" borderId="80" xfId="3" applyNumberFormat="1" applyFont="1" applyBorder="1" applyAlignment="1">
      <alignment horizontal="center" vertical="center"/>
    </xf>
    <xf numFmtId="49" fontId="19" fillId="0" borderId="81" xfId="3" applyNumberFormat="1" applyFont="1" applyBorder="1" applyAlignment="1">
      <alignment horizontal="center" vertical="center"/>
    </xf>
    <xf numFmtId="49" fontId="19" fillId="0" borderId="82" xfId="3" applyNumberFormat="1" applyFont="1" applyBorder="1" applyAlignment="1">
      <alignment horizontal="center" vertical="center"/>
    </xf>
    <xf numFmtId="0" fontId="19" fillId="0" borderId="64" xfId="3" applyFont="1" applyBorder="1" applyAlignment="1">
      <alignment horizontal="center" vertical="distributed"/>
    </xf>
    <xf numFmtId="0" fontId="19" fillId="0" borderId="64" xfId="3" applyFont="1" applyBorder="1" applyAlignment="1">
      <alignment horizontal="distributed" vertical="center" wrapText="1" indent="1"/>
    </xf>
    <xf numFmtId="0" fontId="10" fillId="0" borderId="64" xfId="3" applyBorder="1" applyAlignment="1">
      <alignment horizontal="distributed" indent="1"/>
    </xf>
    <xf numFmtId="49" fontId="19" fillId="0" borderId="54" xfId="3" applyNumberFormat="1" applyFont="1" applyBorder="1" applyAlignment="1">
      <alignment horizontal="center" vertical="center"/>
    </xf>
    <xf numFmtId="49" fontId="19" fillId="0" borderId="83" xfId="3" applyNumberFormat="1" applyFont="1" applyBorder="1" applyAlignment="1">
      <alignment horizontal="center" vertical="center"/>
    </xf>
    <xf numFmtId="49" fontId="19" fillId="0" borderId="84" xfId="3" applyNumberFormat="1" applyFont="1" applyBorder="1" applyAlignment="1">
      <alignment horizontal="center" vertical="center"/>
    </xf>
    <xf numFmtId="49" fontId="19" fillId="0" borderId="29" xfId="3" applyNumberFormat="1" applyFont="1" applyBorder="1" applyAlignment="1">
      <alignment horizontal="center" vertical="center"/>
    </xf>
    <xf numFmtId="49" fontId="19" fillId="0" borderId="30" xfId="3" applyNumberFormat="1" applyFont="1" applyBorder="1" applyAlignment="1">
      <alignment horizontal="distributed" vertical="center"/>
    </xf>
    <xf numFmtId="49" fontId="19" fillId="0" borderId="56" xfId="3" applyNumberFormat="1" applyFont="1" applyBorder="1" applyAlignment="1">
      <alignment horizontal="center" vertical="center"/>
    </xf>
    <xf numFmtId="187" fontId="19" fillId="0" borderId="76" xfId="3" applyNumberFormat="1" applyFont="1" applyBorder="1" applyAlignment="1">
      <alignment horizontal="center" vertical="center"/>
    </xf>
    <xf numFmtId="187" fontId="19" fillId="0" borderId="62" xfId="3" applyNumberFormat="1" applyFont="1" applyBorder="1" applyAlignment="1">
      <alignment horizontal="center" vertical="center"/>
    </xf>
    <xf numFmtId="187" fontId="19" fillId="0" borderId="63" xfId="3" applyNumberFormat="1" applyFont="1" applyBorder="1" applyAlignment="1">
      <alignment horizontal="center" vertical="center"/>
    </xf>
    <xf numFmtId="188" fontId="19" fillId="0" borderId="76" xfId="3" applyNumberFormat="1" applyFont="1" applyBorder="1" applyAlignment="1">
      <alignment horizontal="center" vertical="center"/>
    </xf>
    <xf numFmtId="188" fontId="19" fillId="0" borderId="62" xfId="3" applyNumberFormat="1" applyFont="1" applyBorder="1" applyAlignment="1">
      <alignment horizontal="center" vertical="center"/>
    </xf>
    <xf numFmtId="188" fontId="19" fillId="0" borderId="63" xfId="3" applyNumberFormat="1" applyFont="1" applyBorder="1" applyAlignment="1">
      <alignment horizontal="center" vertical="center"/>
    </xf>
    <xf numFmtId="188" fontId="19" fillId="0" borderId="64" xfId="3" applyNumberFormat="1" applyFont="1" applyBorder="1" applyAlignment="1">
      <alignment horizontal="center" vertical="center"/>
    </xf>
    <xf numFmtId="49" fontId="19" fillId="0" borderId="76" xfId="3" applyNumberFormat="1" applyFont="1" applyBorder="1" applyAlignment="1">
      <alignment horizontal="center" vertical="center"/>
    </xf>
    <xf numFmtId="49" fontId="19" fillId="0" borderId="20" xfId="3" applyNumberFormat="1" applyFont="1" applyBorder="1" applyAlignment="1">
      <alignment horizontal="center" vertical="center"/>
    </xf>
    <xf numFmtId="49" fontId="19" fillId="0" borderId="21" xfId="3" applyNumberFormat="1" applyFont="1" applyBorder="1" applyAlignment="1">
      <alignment horizontal="center" vertical="center"/>
    </xf>
    <xf numFmtId="0" fontId="19" fillId="0" borderId="85" xfId="3" applyFont="1" applyBorder="1" applyAlignment="1">
      <alignment horizontal="center" vertical="center"/>
    </xf>
    <xf numFmtId="0" fontId="19" fillId="0" borderId="86" xfId="3" applyFont="1" applyBorder="1" applyAlignment="1">
      <alignment horizontal="center" vertical="center"/>
    </xf>
    <xf numFmtId="0" fontId="19" fillId="0" borderId="58" xfId="3" applyFont="1" applyBorder="1" applyAlignment="1">
      <alignment horizontal="center" vertical="center"/>
    </xf>
    <xf numFmtId="0" fontId="19" fillId="0" borderId="55" xfId="3" applyFont="1" applyBorder="1" applyAlignment="1">
      <alignment horizontal="center" vertical="center"/>
    </xf>
    <xf numFmtId="0" fontId="19" fillId="0" borderId="87" xfId="3" applyFont="1" applyBorder="1" applyAlignment="1">
      <alignment horizontal="center" vertical="center"/>
    </xf>
    <xf numFmtId="0" fontId="10" fillId="0" borderId="30" xfId="3" applyBorder="1"/>
    <xf numFmtId="0" fontId="10" fillId="0" borderId="56" xfId="3" applyBorder="1"/>
    <xf numFmtId="0" fontId="10" fillId="0" borderId="21" xfId="3" applyBorder="1"/>
    <xf numFmtId="0" fontId="10" fillId="0" borderId="28" xfId="3" applyBorder="1"/>
    <xf numFmtId="0" fontId="19" fillId="0" borderId="88" xfId="3" applyFont="1" applyBorder="1" applyAlignment="1">
      <alignment horizontal="right" vertical="center"/>
    </xf>
    <xf numFmtId="0" fontId="19" fillId="0" borderId="21" xfId="3" applyFont="1" applyBorder="1" applyAlignment="1">
      <alignment horizontal="right" vertical="center"/>
    </xf>
    <xf numFmtId="0" fontId="19" fillId="0" borderId="89" xfId="3" applyFont="1" applyBorder="1" applyAlignment="1">
      <alignment horizontal="right" vertical="center"/>
    </xf>
    <xf numFmtId="0" fontId="19" fillId="0" borderId="90" xfId="3" applyFont="1" applyBorder="1" applyAlignment="1">
      <alignment horizontal="right" vertical="center"/>
    </xf>
    <xf numFmtId="0" fontId="19" fillId="0" borderId="75" xfId="3" applyFont="1" applyBorder="1" applyAlignment="1">
      <alignment horizontal="right" vertical="center"/>
    </xf>
    <xf numFmtId="0" fontId="19" fillId="0" borderId="91" xfId="3" applyFont="1" applyBorder="1" applyAlignment="1">
      <alignment horizontal="right" vertical="center"/>
    </xf>
    <xf numFmtId="0" fontId="10" fillId="0" borderId="20" xfId="3" applyBorder="1"/>
    <xf numFmtId="0" fontId="19" fillId="0" borderId="80" xfId="3" applyFont="1" applyBorder="1" applyAlignment="1">
      <alignment horizontal="center" vertical="center"/>
    </xf>
    <xf numFmtId="0" fontId="19" fillId="0" borderId="92" xfId="3" applyFont="1" applyBorder="1" applyAlignment="1">
      <alignment horizontal="center" vertical="center"/>
    </xf>
    <xf numFmtId="0" fontId="19" fillId="0" borderId="82" xfId="3" applyFont="1" applyBorder="1" applyAlignment="1">
      <alignment horizontal="center" vertical="center"/>
    </xf>
    <xf numFmtId="0" fontId="19" fillId="0" borderId="93" xfId="3" applyFont="1" applyBorder="1" applyAlignment="1">
      <alignment horizontal="center" vertical="center"/>
    </xf>
    <xf numFmtId="0" fontId="19" fillId="0" borderId="94" xfId="3" applyFont="1" applyBorder="1" applyAlignment="1">
      <alignment horizontal="center" vertical="center"/>
    </xf>
    <xf numFmtId="0" fontId="19" fillId="0" borderId="81" xfId="3" applyFont="1" applyBorder="1" applyAlignment="1">
      <alignment horizontal="center" vertical="center"/>
    </xf>
    <xf numFmtId="0" fontId="19" fillId="0" borderId="29" xfId="3" applyFont="1" applyBorder="1" applyAlignment="1">
      <alignment horizontal="center" vertical="center" shrinkToFit="1"/>
    </xf>
    <xf numFmtId="0" fontId="10" fillId="0" borderId="56" xfId="3" applyBorder="1" applyAlignment="1">
      <alignment shrinkToFit="1"/>
    </xf>
    <xf numFmtId="0" fontId="10" fillId="0" borderId="21" xfId="3" applyBorder="1" applyAlignment="1">
      <alignment horizontal="distributed"/>
    </xf>
    <xf numFmtId="0" fontId="19" fillId="0" borderId="54" xfId="3" applyFont="1" applyBorder="1" applyAlignment="1">
      <alignment horizontal="center" vertical="center"/>
    </xf>
    <xf numFmtId="0" fontId="19" fillId="0" borderId="50" xfId="3" applyFont="1" applyBorder="1" applyAlignment="1">
      <alignment horizontal="center" vertical="center"/>
    </xf>
    <xf numFmtId="0" fontId="19" fillId="0" borderId="84" xfId="3" applyFont="1" applyBorder="1" applyAlignment="1">
      <alignment horizontal="center" vertical="center"/>
    </xf>
    <xf numFmtId="0" fontId="19" fillId="0" borderId="74" xfId="3" applyFont="1" applyBorder="1" applyAlignment="1">
      <alignment horizontal="center" vertical="center"/>
    </xf>
    <xf numFmtId="0" fontId="19" fillId="0" borderId="49" xfId="3" applyFont="1" applyBorder="1" applyAlignment="1">
      <alignment horizontal="center" vertical="center"/>
    </xf>
    <xf numFmtId="0" fontId="19" fillId="0" borderId="83" xfId="3" applyFont="1" applyBorder="1" applyAlignment="1">
      <alignment horizontal="center" vertical="center"/>
    </xf>
    <xf numFmtId="0" fontId="10" fillId="0" borderId="20" xfId="3" applyBorder="1" applyAlignment="1">
      <alignment shrinkToFit="1"/>
    </xf>
    <xf numFmtId="0" fontId="10" fillId="0" borderId="28" xfId="3" applyBorder="1" applyAlignment="1">
      <alignment shrinkToFit="1"/>
    </xf>
    <xf numFmtId="0" fontId="19" fillId="0" borderId="29" xfId="3" applyFont="1" applyBorder="1"/>
    <xf numFmtId="0" fontId="19" fillId="0" borderId="30" xfId="3" applyFont="1" applyBorder="1" applyAlignment="1">
      <alignment horizontal="distributed" vertical="center"/>
    </xf>
    <xf numFmtId="0" fontId="19" fillId="0" borderId="30" xfId="3" applyFont="1" applyBorder="1"/>
    <xf numFmtId="0" fontId="19" fillId="0" borderId="20" xfId="3" applyFont="1" applyBorder="1"/>
    <xf numFmtId="0" fontId="19" fillId="0" borderId="21" xfId="3" applyFont="1" applyBorder="1" applyAlignment="1">
      <alignment horizontal="distributed" vertical="center"/>
    </xf>
    <xf numFmtId="0" fontId="10" fillId="0" borderId="64" xfId="3" applyBorder="1" applyAlignment="1">
      <alignment horizontal="center" vertical="center"/>
    </xf>
  </cellXfs>
  <cellStyles count="5">
    <cellStyle name="桁区切り 2" xfId="2" xr:uid="{3D3D8102-9CAD-4F0B-AB5E-A4D61EBC6345}"/>
    <cellStyle name="桁区切り 3" xfId="4" xr:uid="{DB91FA85-01EF-4D5D-B713-7D64E99B5AB3}"/>
    <cellStyle name="標準" xfId="0" builtinId="0"/>
    <cellStyle name="標準 2" xfId="1" xr:uid="{AE56B065-6368-4063-BD7B-53050593FFFA}"/>
    <cellStyle name="標準 3" xfId="3" xr:uid="{A8AF15B1-13A2-4D57-9683-31C43F9995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xdr:colOff>
      <xdr:row>0</xdr:row>
      <xdr:rowOff>241300</xdr:rowOff>
    </xdr:to>
    <xdr:sp macro="" textlink="">
      <xdr:nvSpPr>
        <xdr:cNvPr id="2" name="横ページ行">
          <a:extLst>
            <a:ext uri="{FF2B5EF4-FFF2-40B4-BE49-F238E27FC236}">
              <a16:creationId xmlns:a16="http://schemas.microsoft.com/office/drawing/2014/main" id="{B50F3532-20AE-41F0-92DD-3EFBB94974A5}"/>
            </a:ext>
          </a:extLst>
        </xdr:cNvPr>
        <xdr:cNvSpPr txBox="1">
          <a:spLocks noChangeArrowheads="1"/>
        </xdr:cNvSpPr>
      </xdr:nvSpPr>
      <xdr:spPr bwMode="auto">
        <a:xfrm>
          <a:off x="0" y="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59</xdr:row>
      <xdr:rowOff>0</xdr:rowOff>
    </xdr:from>
    <xdr:to>
      <xdr:col>13</xdr:col>
      <xdr:colOff>57150</xdr:colOff>
      <xdr:row>59</xdr:row>
      <xdr:rowOff>241300</xdr:rowOff>
    </xdr:to>
    <xdr:sp macro="" textlink="">
      <xdr:nvSpPr>
        <xdr:cNvPr id="4" name="横ページ行">
          <a:extLst>
            <a:ext uri="{FF2B5EF4-FFF2-40B4-BE49-F238E27FC236}">
              <a16:creationId xmlns:a16="http://schemas.microsoft.com/office/drawing/2014/main" id="{414F593B-1970-4D78-A6DA-8CADC90CEE0B}"/>
            </a:ext>
          </a:extLst>
        </xdr:cNvPr>
        <xdr:cNvSpPr txBox="1">
          <a:spLocks noChangeArrowheads="1"/>
        </xdr:cNvSpPr>
      </xdr:nvSpPr>
      <xdr:spPr bwMode="auto">
        <a:xfrm>
          <a:off x="0" y="2204085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60</xdr:row>
      <xdr:rowOff>0</xdr:rowOff>
    </xdr:from>
    <xdr:to>
      <xdr:col>13</xdr:col>
      <xdr:colOff>57150</xdr:colOff>
      <xdr:row>60</xdr:row>
      <xdr:rowOff>241300</xdr:rowOff>
    </xdr:to>
    <xdr:sp macro="" textlink="">
      <xdr:nvSpPr>
        <xdr:cNvPr id="5" name="横ページ行">
          <a:extLst>
            <a:ext uri="{FF2B5EF4-FFF2-40B4-BE49-F238E27FC236}">
              <a16:creationId xmlns:a16="http://schemas.microsoft.com/office/drawing/2014/main" id="{2D9D3526-0768-40FD-A2DC-3E6925E40475}"/>
            </a:ext>
          </a:extLst>
        </xdr:cNvPr>
        <xdr:cNvSpPr txBox="1">
          <a:spLocks noChangeArrowheads="1"/>
        </xdr:cNvSpPr>
      </xdr:nvSpPr>
      <xdr:spPr bwMode="auto">
        <a:xfrm>
          <a:off x="0" y="2228850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2181225</xdr:colOff>
      <xdr:row>0</xdr:row>
      <xdr:rowOff>241300</xdr:rowOff>
    </xdr:to>
    <xdr:sp macro="" textlink="">
      <xdr:nvSpPr>
        <xdr:cNvPr id="2" name="横ページ行">
          <a:extLst>
            <a:ext uri="{FF2B5EF4-FFF2-40B4-BE49-F238E27FC236}">
              <a16:creationId xmlns:a16="http://schemas.microsoft.com/office/drawing/2014/main" id="{794F60A0-C223-474F-A2AD-9471857FE202}"/>
            </a:ext>
          </a:extLst>
        </xdr:cNvPr>
        <xdr:cNvSpPr txBox="1">
          <a:spLocks noChangeArrowheads="1"/>
        </xdr:cNvSpPr>
      </xdr:nvSpPr>
      <xdr:spPr bwMode="auto">
        <a:xfrm>
          <a:off x="0" y="0"/>
          <a:ext cx="10982325"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29</xdr:row>
      <xdr:rowOff>0</xdr:rowOff>
    </xdr:from>
    <xdr:to>
      <xdr:col>10</xdr:col>
      <xdr:colOff>933450</xdr:colOff>
      <xdr:row>29</xdr:row>
      <xdr:rowOff>241300</xdr:rowOff>
    </xdr:to>
    <xdr:sp macro="" textlink="">
      <xdr:nvSpPr>
        <xdr:cNvPr id="2" name="横ページ行">
          <a:extLst>
            <a:ext uri="{FF2B5EF4-FFF2-40B4-BE49-F238E27FC236}">
              <a16:creationId xmlns:a16="http://schemas.microsoft.com/office/drawing/2014/main" id="{C37701D4-74D5-4B51-B26A-1AF3A1B6141B}"/>
            </a:ext>
          </a:extLst>
        </xdr:cNvPr>
        <xdr:cNvSpPr txBox="1">
          <a:spLocks noChangeArrowheads="1"/>
        </xdr:cNvSpPr>
      </xdr:nvSpPr>
      <xdr:spPr bwMode="auto">
        <a:xfrm>
          <a:off x="0" y="7181850"/>
          <a:ext cx="1082040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4029075</xdr:colOff>
      <xdr:row>0</xdr:row>
      <xdr:rowOff>215900</xdr:rowOff>
    </xdr:to>
    <xdr:sp macro="" textlink="">
      <xdr:nvSpPr>
        <xdr:cNvPr id="2" name="横ページ行">
          <a:extLst>
            <a:ext uri="{FF2B5EF4-FFF2-40B4-BE49-F238E27FC236}">
              <a16:creationId xmlns:a16="http://schemas.microsoft.com/office/drawing/2014/main" id="{7951FD27-970E-4DC4-99B6-DBB55ED36281}"/>
            </a:ext>
          </a:extLst>
        </xdr:cNvPr>
        <xdr:cNvSpPr txBox="1">
          <a:spLocks noChangeArrowheads="1"/>
        </xdr:cNvSpPr>
      </xdr:nvSpPr>
      <xdr:spPr bwMode="auto">
        <a:xfrm>
          <a:off x="0" y="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67</xdr:row>
      <xdr:rowOff>0</xdr:rowOff>
    </xdr:from>
    <xdr:to>
      <xdr:col>8</xdr:col>
      <xdr:colOff>4029075</xdr:colOff>
      <xdr:row>67</xdr:row>
      <xdr:rowOff>215900</xdr:rowOff>
    </xdr:to>
    <xdr:sp macro="" textlink="">
      <xdr:nvSpPr>
        <xdr:cNvPr id="3" name="横ページ行">
          <a:extLst>
            <a:ext uri="{FF2B5EF4-FFF2-40B4-BE49-F238E27FC236}">
              <a16:creationId xmlns:a16="http://schemas.microsoft.com/office/drawing/2014/main" id="{CA85ECD7-0F3B-4095-A17C-6E9DA159DC6A}"/>
            </a:ext>
          </a:extLst>
        </xdr:cNvPr>
        <xdr:cNvSpPr txBox="1">
          <a:spLocks noChangeArrowheads="1"/>
        </xdr:cNvSpPr>
      </xdr:nvSpPr>
      <xdr:spPr bwMode="auto">
        <a:xfrm>
          <a:off x="0" y="1467802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68</xdr:row>
      <xdr:rowOff>0</xdr:rowOff>
    </xdr:from>
    <xdr:to>
      <xdr:col>8</xdr:col>
      <xdr:colOff>4029075</xdr:colOff>
      <xdr:row>68</xdr:row>
      <xdr:rowOff>215900</xdr:rowOff>
    </xdr:to>
    <xdr:sp macro="" textlink="">
      <xdr:nvSpPr>
        <xdr:cNvPr id="4" name="横ページ行">
          <a:extLst>
            <a:ext uri="{FF2B5EF4-FFF2-40B4-BE49-F238E27FC236}">
              <a16:creationId xmlns:a16="http://schemas.microsoft.com/office/drawing/2014/main" id="{91418E29-EDB4-4CD5-819D-64490207A92D}"/>
            </a:ext>
          </a:extLst>
        </xdr:cNvPr>
        <xdr:cNvSpPr txBox="1">
          <a:spLocks noChangeArrowheads="1"/>
        </xdr:cNvSpPr>
      </xdr:nvSpPr>
      <xdr:spPr bwMode="auto">
        <a:xfrm>
          <a:off x="0" y="1489710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0</xdr:rowOff>
    </xdr:from>
    <xdr:to>
      <xdr:col>12</xdr:col>
      <xdr:colOff>2800350</xdr:colOff>
      <xdr:row>33</xdr:row>
      <xdr:rowOff>215900</xdr:rowOff>
    </xdr:to>
    <xdr:sp macro="" textlink="">
      <xdr:nvSpPr>
        <xdr:cNvPr id="2" name="横ページ行">
          <a:extLst>
            <a:ext uri="{FF2B5EF4-FFF2-40B4-BE49-F238E27FC236}">
              <a16:creationId xmlns:a16="http://schemas.microsoft.com/office/drawing/2014/main" id="{2F46C3B3-04D1-4213-B110-95374E0C777C}"/>
            </a:ext>
          </a:extLst>
        </xdr:cNvPr>
        <xdr:cNvSpPr txBox="1">
          <a:spLocks noChangeArrowheads="1"/>
        </xdr:cNvSpPr>
      </xdr:nvSpPr>
      <xdr:spPr bwMode="auto">
        <a:xfrm>
          <a:off x="0" y="7229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34</xdr:row>
      <xdr:rowOff>0</xdr:rowOff>
    </xdr:from>
    <xdr:to>
      <xdr:col>12</xdr:col>
      <xdr:colOff>2800350</xdr:colOff>
      <xdr:row>34</xdr:row>
      <xdr:rowOff>215900</xdr:rowOff>
    </xdr:to>
    <xdr:sp macro="" textlink="">
      <xdr:nvSpPr>
        <xdr:cNvPr id="3" name="横ページ行">
          <a:extLst>
            <a:ext uri="{FF2B5EF4-FFF2-40B4-BE49-F238E27FC236}">
              <a16:creationId xmlns:a16="http://schemas.microsoft.com/office/drawing/2014/main" id="{360E3535-3905-46E1-ADBC-81EA5B3BA30C}"/>
            </a:ext>
          </a:extLst>
        </xdr:cNvPr>
        <xdr:cNvSpPr txBox="1">
          <a:spLocks noChangeArrowheads="1"/>
        </xdr:cNvSpPr>
      </xdr:nvSpPr>
      <xdr:spPr bwMode="auto">
        <a:xfrm>
          <a:off x="0" y="7448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101</xdr:row>
      <xdr:rowOff>0</xdr:rowOff>
    </xdr:from>
    <xdr:to>
      <xdr:col>12</xdr:col>
      <xdr:colOff>2800350</xdr:colOff>
      <xdr:row>101</xdr:row>
      <xdr:rowOff>215900</xdr:rowOff>
    </xdr:to>
    <xdr:sp macro="" textlink="">
      <xdr:nvSpPr>
        <xdr:cNvPr id="4" name="横ページ行">
          <a:extLst>
            <a:ext uri="{FF2B5EF4-FFF2-40B4-BE49-F238E27FC236}">
              <a16:creationId xmlns:a16="http://schemas.microsoft.com/office/drawing/2014/main" id="{40CEC14C-323F-4112-9C7B-5ED9BB4887AB}"/>
            </a:ext>
          </a:extLst>
        </xdr:cNvPr>
        <xdr:cNvSpPr txBox="1">
          <a:spLocks noChangeArrowheads="1"/>
        </xdr:cNvSpPr>
      </xdr:nvSpPr>
      <xdr:spPr bwMode="auto">
        <a:xfrm>
          <a:off x="0" y="22126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102</xdr:row>
      <xdr:rowOff>0</xdr:rowOff>
    </xdr:from>
    <xdr:to>
      <xdr:col>12</xdr:col>
      <xdr:colOff>2800350</xdr:colOff>
      <xdr:row>102</xdr:row>
      <xdr:rowOff>215900</xdr:rowOff>
    </xdr:to>
    <xdr:sp macro="" textlink="">
      <xdr:nvSpPr>
        <xdr:cNvPr id="5" name="横ページ行">
          <a:extLst>
            <a:ext uri="{FF2B5EF4-FFF2-40B4-BE49-F238E27FC236}">
              <a16:creationId xmlns:a16="http://schemas.microsoft.com/office/drawing/2014/main" id="{DBEDB935-3D11-476D-9EB6-B51873163B85}"/>
            </a:ext>
          </a:extLst>
        </xdr:cNvPr>
        <xdr:cNvSpPr txBox="1">
          <a:spLocks noChangeArrowheads="1"/>
        </xdr:cNvSpPr>
      </xdr:nvSpPr>
      <xdr:spPr bwMode="auto">
        <a:xfrm>
          <a:off x="0" y="22345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169</xdr:row>
      <xdr:rowOff>0</xdr:rowOff>
    </xdr:from>
    <xdr:to>
      <xdr:col>12</xdr:col>
      <xdr:colOff>2800350</xdr:colOff>
      <xdr:row>169</xdr:row>
      <xdr:rowOff>215900</xdr:rowOff>
    </xdr:to>
    <xdr:sp macro="" textlink="">
      <xdr:nvSpPr>
        <xdr:cNvPr id="6" name="横ページ行">
          <a:extLst>
            <a:ext uri="{FF2B5EF4-FFF2-40B4-BE49-F238E27FC236}">
              <a16:creationId xmlns:a16="http://schemas.microsoft.com/office/drawing/2014/main" id="{573EB054-6964-495A-A636-C1136B153FA0}"/>
            </a:ext>
          </a:extLst>
        </xdr:cNvPr>
        <xdr:cNvSpPr txBox="1">
          <a:spLocks noChangeArrowheads="1"/>
        </xdr:cNvSpPr>
      </xdr:nvSpPr>
      <xdr:spPr bwMode="auto">
        <a:xfrm>
          <a:off x="0" y="37023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170</xdr:row>
      <xdr:rowOff>0</xdr:rowOff>
    </xdr:from>
    <xdr:to>
      <xdr:col>12</xdr:col>
      <xdr:colOff>2800350</xdr:colOff>
      <xdr:row>170</xdr:row>
      <xdr:rowOff>215900</xdr:rowOff>
    </xdr:to>
    <xdr:sp macro="" textlink="">
      <xdr:nvSpPr>
        <xdr:cNvPr id="7" name="横ページ行">
          <a:extLst>
            <a:ext uri="{FF2B5EF4-FFF2-40B4-BE49-F238E27FC236}">
              <a16:creationId xmlns:a16="http://schemas.microsoft.com/office/drawing/2014/main" id="{A67FE7D3-CC0E-4676-A9A3-4DA3D01F4C37}"/>
            </a:ext>
          </a:extLst>
        </xdr:cNvPr>
        <xdr:cNvSpPr txBox="1">
          <a:spLocks noChangeArrowheads="1"/>
        </xdr:cNvSpPr>
      </xdr:nvSpPr>
      <xdr:spPr bwMode="auto">
        <a:xfrm>
          <a:off x="0" y="37242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237</xdr:row>
      <xdr:rowOff>0</xdr:rowOff>
    </xdr:from>
    <xdr:to>
      <xdr:col>12</xdr:col>
      <xdr:colOff>2800350</xdr:colOff>
      <xdr:row>237</xdr:row>
      <xdr:rowOff>215900</xdr:rowOff>
    </xdr:to>
    <xdr:sp macro="" textlink="">
      <xdr:nvSpPr>
        <xdr:cNvPr id="8" name="横ページ行">
          <a:extLst>
            <a:ext uri="{FF2B5EF4-FFF2-40B4-BE49-F238E27FC236}">
              <a16:creationId xmlns:a16="http://schemas.microsoft.com/office/drawing/2014/main" id="{403CB4B0-F44B-4D7E-96F3-7700013F4FFA}"/>
            </a:ext>
          </a:extLst>
        </xdr:cNvPr>
        <xdr:cNvSpPr txBox="1">
          <a:spLocks noChangeArrowheads="1"/>
        </xdr:cNvSpPr>
      </xdr:nvSpPr>
      <xdr:spPr bwMode="auto">
        <a:xfrm>
          <a:off x="0" y="51920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238</xdr:row>
      <xdr:rowOff>0</xdr:rowOff>
    </xdr:from>
    <xdr:to>
      <xdr:col>12</xdr:col>
      <xdr:colOff>2800350</xdr:colOff>
      <xdr:row>238</xdr:row>
      <xdr:rowOff>215900</xdr:rowOff>
    </xdr:to>
    <xdr:sp macro="" textlink="">
      <xdr:nvSpPr>
        <xdr:cNvPr id="9" name="横ページ行">
          <a:extLst>
            <a:ext uri="{FF2B5EF4-FFF2-40B4-BE49-F238E27FC236}">
              <a16:creationId xmlns:a16="http://schemas.microsoft.com/office/drawing/2014/main" id="{76B9C5AA-5C71-4016-BFB7-8346BD0EA7DF}"/>
            </a:ext>
          </a:extLst>
        </xdr:cNvPr>
        <xdr:cNvSpPr txBox="1">
          <a:spLocks noChangeArrowheads="1"/>
        </xdr:cNvSpPr>
      </xdr:nvSpPr>
      <xdr:spPr bwMode="auto">
        <a:xfrm>
          <a:off x="0" y="52139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305</xdr:row>
      <xdr:rowOff>0</xdr:rowOff>
    </xdr:from>
    <xdr:to>
      <xdr:col>12</xdr:col>
      <xdr:colOff>2800350</xdr:colOff>
      <xdr:row>305</xdr:row>
      <xdr:rowOff>215900</xdr:rowOff>
    </xdr:to>
    <xdr:sp macro="" textlink="">
      <xdr:nvSpPr>
        <xdr:cNvPr id="10" name="横ページ行">
          <a:extLst>
            <a:ext uri="{FF2B5EF4-FFF2-40B4-BE49-F238E27FC236}">
              <a16:creationId xmlns:a16="http://schemas.microsoft.com/office/drawing/2014/main" id="{7ABAC3E8-CB31-4ED2-8316-57EDF460BEEB}"/>
            </a:ext>
          </a:extLst>
        </xdr:cNvPr>
        <xdr:cNvSpPr txBox="1">
          <a:spLocks noChangeArrowheads="1"/>
        </xdr:cNvSpPr>
      </xdr:nvSpPr>
      <xdr:spPr bwMode="auto">
        <a:xfrm>
          <a:off x="0" y="668178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306</xdr:row>
      <xdr:rowOff>0</xdr:rowOff>
    </xdr:from>
    <xdr:to>
      <xdr:col>12</xdr:col>
      <xdr:colOff>2800350</xdr:colOff>
      <xdr:row>306</xdr:row>
      <xdr:rowOff>215900</xdr:rowOff>
    </xdr:to>
    <xdr:sp macro="" textlink="">
      <xdr:nvSpPr>
        <xdr:cNvPr id="11" name="横ページ行">
          <a:extLst>
            <a:ext uri="{FF2B5EF4-FFF2-40B4-BE49-F238E27FC236}">
              <a16:creationId xmlns:a16="http://schemas.microsoft.com/office/drawing/2014/main" id="{49E2AC00-5AF2-4768-A311-30FDD4FC15C8}"/>
            </a:ext>
          </a:extLst>
        </xdr:cNvPr>
        <xdr:cNvSpPr txBox="1">
          <a:spLocks noChangeArrowheads="1"/>
        </xdr:cNvSpPr>
      </xdr:nvSpPr>
      <xdr:spPr bwMode="auto">
        <a:xfrm>
          <a:off x="0" y="670369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373</xdr:row>
      <xdr:rowOff>0</xdr:rowOff>
    </xdr:from>
    <xdr:to>
      <xdr:col>12</xdr:col>
      <xdr:colOff>2800350</xdr:colOff>
      <xdr:row>373</xdr:row>
      <xdr:rowOff>215900</xdr:rowOff>
    </xdr:to>
    <xdr:sp macro="" textlink="">
      <xdr:nvSpPr>
        <xdr:cNvPr id="12" name="横ページ行">
          <a:extLst>
            <a:ext uri="{FF2B5EF4-FFF2-40B4-BE49-F238E27FC236}">
              <a16:creationId xmlns:a16="http://schemas.microsoft.com/office/drawing/2014/main" id="{501D0991-62BE-472C-9A77-BC7F25615D99}"/>
            </a:ext>
          </a:extLst>
        </xdr:cNvPr>
        <xdr:cNvSpPr txBox="1">
          <a:spLocks noChangeArrowheads="1"/>
        </xdr:cNvSpPr>
      </xdr:nvSpPr>
      <xdr:spPr bwMode="auto">
        <a:xfrm>
          <a:off x="0" y="817149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374</xdr:row>
      <xdr:rowOff>0</xdr:rowOff>
    </xdr:from>
    <xdr:to>
      <xdr:col>12</xdr:col>
      <xdr:colOff>2800350</xdr:colOff>
      <xdr:row>374</xdr:row>
      <xdr:rowOff>215900</xdr:rowOff>
    </xdr:to>
    <xdr:sp macro="" textlink="">
      <xdr:nvSpPr>
        <xdr:cNvPr id="13" name="横ページ行">
          <a:extLst>
            <a:ext uri="{FF2B5EF4-FFF2-40B4-BE49-F238E27FC236}">
              <a16:creationId xmlns:a16="http://schemas.microsoft.com/office/drawing/2014/main" id="{0C81BD4D-028E-4345-A73C-16366F9C60E0}"/>
            </a:ext>
          </a:extLst>
        </xdr:cNvPr>
        <xdr:cNvSpPr txBox="1">
          <a:spLocks noChangeArrowheads="1"/>
        </xdr:cNvSpPr>
      </xdr:nvSpPr>
      <xdr:spPr bwMode="auto">
        <a:xfrm>
          <a:off x="0" y="819340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441</xdr:row>
      <xdr:rowOff>0</xdr:rowOff>
    </xdr:from>
    <xdr:to>
      <xdr:col>12</xdr:col>
      <xdr:colOff>2800350</xdr:colOff>
      <xdr:row>441</xdr:row>
      <xdr:rowOff>215900</xdr:rowOff>
    </xdr:to>
    <xdr:sp macro="" textlink="">
      <xdr:nvSpPr>
        <xdr:cNvPr id="14" name="横ページ行">
          <a:extLst>
            <a:ext uri="{FF2B5EF4-FFF2-40B4-BE49-F238E27FC236}">
              <a16:creationId xmlns:a16="http://schemas.microsoft.com/office/drawing/2014/main" id="{8F44F99D-2134-4773-A7BD-AA2F30D71F0F}"/>
            </a:ext>
          </a:extLst>
        </xdr:cNvPr>
        <xdr:cNvSpPr txBox="1">
          <a:spLocks noChangeArrowheads="1"/>
        </xdr:cNvSpPr>
      </xdr:nvSpPr>
      <xdr:spPr bwMode="auto">
        <a:xfrm>
          <a:off x="0" y="966120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4E34-3CC8-4FF4-948E-CBA633BEF51A}">
  <sheetPr codeName="Sheet1"/>
  <dimension ref="A1:AF75"/>
  <sheetViews>
    <sheetView tabSelected="1" view="pageBreakPreview" zoomScaleNormal="100" zoomScaleSheetLayoutView="100" workbookViewId="0">
      <selection activeCell="C3" sqref="C3"/>
    </sheetView>
  </sheetViews>
  <sheetFormatPr defaultColWidth="9" defaultRowHeight="19.5" customHeight="1"/>
  <cols>
    <col min="1" max="1" width="3.125" style="41" customWidth="1"/>
    <col min="2" max="2" width="0.875" style="1" customWidth="1"/>
    <col min="3" max="3" width="31.125" style="1" customWidth="1"/>
    <col min="4" max="4" width="1.625" style="1" customWidth="1"/>
    <col min="5" max="5" width="3.125" style="41" customWidth="1"/>
    <col min="6" max="6" width="0.875" style="1" customWidth="1"/>
    <col min="7" max="7" width="31.125" style="41" customWidth="1"/>
    <col min="8" max="8" width="1.625" style="41" customWidth="1"/>
    <col min="9" max="9" width="22.625" style="1" customWidth="1"/>
    <col min="10" max="10" width="1.625" style="41" customWidth="1"/>
    <col min="11" max="11" width="22.625" style="41" customWidth="1"/>
    <col min="12" max="12" width="1.625" style="17" customWidth="1"/>
    <col min="13" max="13" width="22.625" style="42" customWidth="1"/>
    <col min="14" max="14" width="1.625" style="42" customWidth="1"/>
    <col min="15" max="15" width="9" style="17"/>
    <col min="19" max="20" width="0" hidden="1" customWidth="1"/>
    <col min="29" max="32" width="0" hidden="1" customWidth="1"/>
  </cols>
  <sheetData>
    <row r="1" spans="1:32" ht="19.5" customHeight="1">
      <c r="A1" s="167" t="s">
        <v>0</v>
      </c>
      <c r="B1" s="167"/>
      <c r="C1" s="168"/>
      <c r="D1" s="168"/>
      <c r="E1" s="168"/>
      <c r="F1" s="168"/>
      <c r="G1" s="168"/>
      <c r="H1" s="168"/>
      <c r="I1" s="168"/>
      <c r="J1" s="168"/>
      <c r="K1" s="168"/>
      <c r="L1" s="168"/>
      <c r="M1" s="168"/>
      <c r="N1" s="168"/>
      <c r="O1" s="1"/>
      <c r="P1" s="1"/>
    </row>
    <row r="2" spans="1:32" ht="19.5" customHeight="1">
      <c r="A2" s="172" t="s">
        <v>1</v>
      </c>
      <c r="B2" s="172"/>
      <c r="C2" s="172"/>
      <c r="D2" s="172"/>
      <c r="E2" s="172"/>
      <c r="F2" s="172"/>
      <c r="G2" s="172"/>
      <c r="H2" s="172"/>
      <c r="I2" s="172"/>
      <c r="J2" s="172"/>
      <c r="K2" s="172"/>
      <c r="L2" s="172"/>
      <c r="M2" s="172"/>
      <c r="N2" s="172"/>
      <c r="O2"/>
    </row>
    <row r="3" spans="1:32" ht="19.5" customHeight="1">
      <c r="A3" t="s">
        <v>2</v>
      </c>
      <c r="B3"/>
      <c r="C3"/>
      <c r="D3"/>
      <c r="E3"/>
      <c r="F3"/>
      <c r="G3"/>
      <c r="H3"/>
      <c r="I3"/>
      <c r="J3" s="2"/>
      <c r="K3"/>
      <c r="L3" s="2"/>
      <c r="M3"/>
      <c r="N3" s="2" t="s">
        <v>3</v>
      </c>
      <c r="O3"/>
      <c r="P3" s="1"/>
    </row>
    <row r="4" spans="1:32" ht="19.5" customHeight="1">
      <c r="A4" s="3"/>
      <c r="B4" s="4"/>
      <c r="C4" s="5" t="s">
        <v>4</v>
      </c>
      <c r="D4" s="4"/>
      <c r="E4" s="6"/>
      <c r="F4" s="4"/>
      <c r="G4" s="5" t="s">
        <v>5</v>
      </c>
      <c r="H4" s="4"/>
      <c r="I4" s="7" t="s">
        <v>6</v>
      </c>
      <c r="J4" s="8"/>
      <c r="K4" s="5" t="s">
        <v>7</v>
      </c>
      <c r="L4" s="8"/>
      <c r="M4" s="5" t="s">
        <v>8</v>
      </c>
      <c r="N4" s="9"/>
      <c r="O4" s="1"/>
      <c r="P4" s="1"/>
    </row>
    <row r="5" spans="1:32" ht="19.5" customHeight="1">
      <c r="A5" s="10">
        <v>12</v>
      </c>
      <c r="B5" s="11"/>
      <c r="C5" s="12" t="s">
        <v>9</v>
      </c>
      <c r="D5" s="11"/>
      <c r="E5" s="13"/>
      <c r="F5" s="11"/>
      <c r="G5" s="14"/>
      <c r="H5" s="14"/>
      <c r="I5" s="13" t="str">
        <f t="shared" ref="I5:I18" si="0">DBCS(TEXT($AD5,"#,##0;△#,##0"))</f>
        <v>６２，８３９</v>
      </c>
      <c r="J5" s="14"/>
      <c r="K5" s="13" t="str">
        <f t="shared" ref="K5:K16" si="1">DBCS(TEXT($AE5,"#,##0;△#,##0"))</f>
        <v>６，５５５</v>
      </c>
      <c r="L5" s="15"/>
      <c r="M5" s="13" t="str">
        <f t="shared" ref="M5:M18" si="2">DBCS(TEXT($AF5,"#,##0;△#,##0"))</f>
        <v>６９，３９４</v>
      </c>
      <c r="N5" s="16"/>
      <c r="AD5" s="18">
        <v>62839</v>
      </c>
      <c r="AE5" s="18">
        <v>6555</v>
      </c>
      <c r="AF5" s="19">
        <f t="shared" ref="AF5:AF18" si="3">AD5+AE5</f>
        <v>69394</v>
      </c>
    </row>
    <row r="6" spans="1:32" ht="19.5" customHeight="1">
      <c r="A6" s="20"/>
      <c r="E6" s="21">
        <v>1</v>
      </c>
      <c r="F6" s="11"/>
      <c r="G6" s="12" t="s">
        <v>10</v>
      </c>
      <c r="H6" s="14"/>
      <c r="I6" s="13" t="str">
        <f t="shared" si="0"/>
        <v>６２，８３９</v>
      </c>
      <c r="J6" s="14"/>
      <c r="K6" s="13" t="str">
        <f t="shared" si="1"/>
        <v>６，５５５</v>
      </c>
      <c r="L6" s="15"/>
      <c r="M6" s="13" t="str">
        <f t="shared" si="2"/>
        <v>６９，３９４</v>
      </c>
      <c r="N6" s="16"/>
      <c r="AD6" s="18">
        <v>62839</v>
      </c>
      <c r="AE6" s="18">
        <v>6555</v>
      </c>
      <c r="AF6" s="19">
        <f t="shared" si="3"/>
        <v>69394</v>
      </c>
    </row>
    <row r="7" spans="1:32" ht="19.5" customHeight="1">
      <c r="A7" s="10">
        <v>14</v>
      </c>
      <c r="B7" s="11"/>
      <c r="C7" s="12" t="s">
        <v>11</v>
      </c>
      <c r="D7" s="11"/>
      <c r="E7" s="13"/>
      <c r="F7" s="11"/>
      <c r="G7" s="14"/>
      <c r="H7" s="14"/>
      <c r="I7" s="13" t="str">
        <f t="shared" si="0"/>
        <v>１，４３０，４４２</v>
      </c>
      <c r="J7" s="14"/>
      <c r="K7" s="13" t="str">
        <f t="shared" si="1"/>
        <v>２９，５２０</v>
      </c>
      <c r="L7" s="15"/>
      <c r="M7" s="13" t="str">
        <f t="shared" si="2"/>
        <v>１，４５９，９６２</v>
      </c>
      <c r="N7" s="16"/>
      <c r="AD7" s="18">
        <v>1430442</v>
      </c>
      <c r="AE7" s="18">
        <v>29520</v>
      </c>
      <c r="AF7" s="19">
        <f t="shared" si="3"/>
        <v>1459962</v>
      </c>
    </row>
    <row r="8" spans="1:32" ht="19.5" customHeight="1">
      <c r="A8" s="20"/>
      <c r="E8" s="21">
        <v>2</v>
      </c>
      <c r="F8" s="11"/>
      <c r="G8" s="12" t="s">
        <v>12</v>
      </c>
      <c r="H8" s="14"/>
      <c r="I8" s="13" t="str">
        <f t="shared" si="0"/>
        <v>４８３，７４８</v>
      </c>
      <c r="J8" s="14"/>
      <c r="K8" s="13" t="str">
        <f t="shared" si="1"/>
        <v>２９，５２０</v>
      </c>
      <c r="L8" s="15"/>
      <c r="M8" s="13" t="str">
        <f t="shared" si="2"/>
        <v>５１３，２６８</v>
      </c>
      <c r="N8" s="16"/>
      <c r="AD8" s="18">
        <v>483748</v>
      </c>
      <c r="AE8" s="18">
        <v>29520</v>
      </c>
      <c r="AF8" s="19">
        <f t="shared" si="3"/>
        <v>513268</v>
      </c>
    </row>
    <row r="9" spans="1:32" ht="19.5" customHeight="1">
      <c r="A9" s="10">
        <v>15</v>
      </c>
      <c r="B9" s="11"/>
      <c r="C9" s="12" t="s">
        <v>13</v>
      </c>
      <c r="D9" s="11"/>
      <c r="E9" s="13"/>
      <c r="F9" s="11"/>
      <c r="G9" s="14"/>
      <c r="H9" s="14"/>
      <c r="I9" s="13" t="str">
        <f t="shared" si="0"/>
        <v>１，１２５，４００</v>
      </c>
      <c r="J9" s="14"/>
      <c r="K9" s="13" t="str">
        <f t="shared" si="1"/>
        <v>５４，７３２</v>
      </c>
      <c r="L9" s="15"/>
      <c r="M9" s="13" t="str">
        <f t="shared" si="2"/>
        <v>１，１８０，１３２</v>
      </c>
      <c r="N9" s="16"/>
      <c r="AD9" s="18">
        <v>1125400</v>
      </c>
      <c r="AE9" s="18">
        <v>54732</v>
      </c>
      <c r="AF9" s="19">
        <f t="shared" si="3"/>
        <v>1180132</v>
      </c>
    </row>
    <row r="10" spans="1:32" ht="19.5" customHeight="1">
      <c r="A10" s="20"/>
      <c r="E10" s="21">
        <v>2</v>
      </c>
      <c r="F10" s="11"/>
      <c r="G10" s="12" t="s">
        <v>14</v>
      </c>
      <c r="H10" s="14"/>
      <c r="I10" s="13" t="str">
        <f t="shared" si="0"/>
        <v>５７９，４６６</v>
      </c>
      <c r="J10" s="14"/>
      <c r="K10" s="13" t="str">
        <f t="shared" si="1"/>
        <v>５４，７３２</v>
      </c>
      <c r="L10" s="15"/>
      <c r="M10" s="13" t="str">
        <f t="shared" si="2"/>
        <v>６３４，１９８</v>
      </c>
      <c r="N10" s="16"/>
      <c r="AD10" s="18">
        <v>579466</v>
      </c>
      <c r="AE10" s="18">
        <v>54732</v>
      </c>
      <c r="AF10" s="19">
        <f t="shared" si="3"/>
        <v>634198</v>
      </c>
    </row>
    <row r="11" spans="1:32" ht="19.5" customHeight="1">
      <c r="A11" s="10">
        <v>19</v>
      </c>
      <c r="B11" s="11"/>
      <c r="C11" s="12" t="s">
        <v>15</v>
      </c>
      <c r="D11" s="11"/>
      <c r="E11" s="13"/>
      <c r="F11" s="11"/>
      <c r="G11" s="14"/>
      <c r="H11" s="14"/>
      <c r="I11" s="13" t="str">
        <f t="shared" si="0"/>
        <v>８４，２２３</v>
      </c>
      <c r="J11" s="14"/>
      <c r="K11" s="13" t="str">
        <f t="shared" si="1"/>
        <v>１４４，２３７</v>
      </c>
      <c r="L11" s="15"/>
      <c r="M11" s="13" t="str">
        <f t="shared" si="2"/>
        <v>２２８，４６０</v>
      </c>
      <c r="N11" s="16"/>
      <c r="AD11" s="18">
        <v>84223</v>
      </c>
      <c r="AE11" s="18">
        <v>144237</v>
      </c>
      <c r="AF11" s="19">
        <f t="shared" si="3"/>
        <v>228460</v>
      </c>
    </row>
    <row r="12" spans="1:32" ht="19.5" customHeight="1">
      <c r="A12" s="20"/>
      <c r="E12" s="21">
        <v>1</v>
      </c>
      <c r="F12" s="11"/>
      <c r="G12" s="12" t="s">
        <v>15</v>
      </c>
      <c r="H12" s="14"/>
      <c r="I12" s="13" t="str">
        <f t="shared" si="0"/>
        <v>８４，２２３</v>
      </c>
      <c r="J12" s="14"/>
      <c r="K12" s="13" t="str">
        <f t="shared" si="1"/>
        <v>１４４，２３７</v>
      </c>
      <c r="L12" s="15"/>
      <c r="M12" s="13" t="str">
        <f t="shared" si="2"/>
        <v>２２８，４６０</v>
      </c>
      <c r="N12" s="16"/>
      <c r="AD12" s="18">
        <v>84223</v>
      </c>
      <c r="AE12" s="18">
        <v>144237</v>
      </c>
      <c r="AF12" s="19">
        <f t="shared" si="3"/>
        <v>228460</v>
      </c>
    </row>
    <row r="13" spans="1:32" ht="19.5" customHeight="1">
      <c r="A13" s="10">
        <v>20</v>
      </c>
      <c r="B13" s="11"/>
      <c r="C13" s="12" t="s">
        <v>16</v>
      </c>
      <c r="D13" s="11"/>
      <c r="E13" s="13"/>
      <c r="F13" s="11"/>
      <c r="G13" s="14"/>
      <c r="H13" s="14"/>
      <c r="I13" s="13" t="str">
        <f t="shared" si="0"/>
        <v>１５２，４９１</v>
      </c>
      <c r="J13" s="14"/>
      <c r="K13" s="13" t="str">
        <f t="shared" si="1"/>
        <v>１１，６００</v>
      </c>
      <c r="L13" s="15"/>
      <c r="M13" s="13" t="str">
        <f t="shared" si="2"/>
        <v>１６４，０９１</v>
      </c>
      <c r="N13" s="16"/>
      <c r="AD13" s="18">
        <v>152491</v>
      </c>
      <c r="AE13" s="18">
        <v>11600</v>
      </c>
      <c r="AF13" s="19">
        <f t="shared" si="3"/>
        <v>164091</v>
      </c>
    </row>
    <row r="14" spans="1:32" ht="19.5" customHeight="1">
      <c r="A14" s="20"/>
      <c r="E14" s="21">
        <v>5</v>
      </c>
      <c r="F14" s="11"/>
      <c r="G14" s="12" t="s">
        <v>17</v>
      </c>
      <c r="H14" s="14"/>
      <c r="I14" s="13" t="str">
        <f t="shared" si="0"/>
        <v>１１３，７０５</v>
      </c>
      <c r="J14" s="14"/>
      <c r="K14" s="13" t="str">
        <f t="shared" si="1"/>
        <v>１１，６００</v>
      </c>
      <c r="L14" s="15"/>
      <c r="M14" s="13" t="str">
        <f t="shared" si="2"/>
        <v>１２５，３０５</v>
      </c>
      <c r="N14" s="16"/>
      <c r="AD14" s="18">
        <v>113705</v>
      </c>
      <c r="AE14" s="18">
        <v>11600</v>
      </c>
      <c r="AF14" s="19">
        <f t="shared" si="3"/>
        <v>125305</v>
      </c>
    </row>
    <row r="15" spans="1:32" ht="19.5" customHeight="1">
      <c r="A15" s="10">
        <v>21</v>
      </c>
      <c r="B15" s="11"/>
      <c r="C15" s="12" t="s">
        <v>18</v>
      </c>
      <c r="D15" s="11"/>
      <c r="E15" s="13"/>
      <c r="F15" s="11"/>
      <c r="G15" s="14"/>
      <c r="H15" s="14"/>
      <c r="I15" s="13" t="str">
        <f t="shared" si="0"/>
        <v>１９１，４００</v>
      </c>
      <c r="J15" s="14"/>
      <c r="K15" s="13" t="str">
        <f t="shared" si="1"/>
        <v>８８，９００</v>
      </c>
      <c r="L15" s="15"/>
      <c r="M15" s="13" t="str">
        <f t="shared" si="2"/>
        <v>２８０，３００</v>
      </c>
      <c r="N15" s="16"/>
      <c r="AD15" s="18">
        <v>191400</v>
      </c>
      <c r="AE15" s="18">
        <v>88900</v>
      </c>
      <c r="AF15" s="19">
        <f t="shared" si="3"/>
        <v>280300</v>
      </c>
    </row>
    <row r="16" spans="1:32" ht="19.5" customHeight="1">
      <c r="A16" s="20"/>
      <c r="E16" s="21">
        <v>1</v>
      </c>
      <c r="F16" s="11"/>
      <c r="G16" s="12" t="s">
        <v>18</v>
      </c>
      <c r="H16" s="14"/>
      <c r="I16" s="13" t="str">
        <f t="shared" si="0"/>
        <v>１９１，４００</v>
      </c>
      <c r="J16" s="14"/>
      <c r="K16" s="13" t="str">
        <f t="shared" si="1"/>
        <v>８８，９００</v>
      </c>
      <c r="L16" s="15"/>
      <c r="M16" s="13" t="str">
        <f t="shared" si="2"/>
        <v>２８０，３００</v>
      </c>
      <c r="N16" s="16"/>
      <c r="AD16" s="18">
        <v>191400</v>
      </c>
      <c r="AE16" s="18">
        <v>88900</v>
      </c>
      <c r="AF16" s="19">
        <f t="shared" si="3"/>
        <v>280300</v>
      </c>
    </row>
    <row r="17" spans="1:32" ht="19.5" customHeight="1">
      <c r="A17" s="169" t="s">
        <v>19</v>
      </c>
      <c r="B17" s="170"/>
      <c r="C17" s="170"/>
      <c r="D17" s="170"/>
      <c r="E17" s="170"/>
      <c r="F17" s="170"/>
      <c r="G17" s="170"/>
      <c r="H17" s="171"/>
      <c r="I17" s="22" t="str">
        <f t="shared" si="0"/>
        <v>１０，５９７，４２８</v>
      </c>
      <c r="J17" s="23"/>
      <c r="K17" s="24"/>
      <c r="L17" s="25"/>
      <c r="M17" s="22" t="str">
        <f t="shared" si="2"/>
        <v>１０，５９７，４２８</v>
      </c>
      <c r="N17" s="26"/>
      <c r="O17" s="27"/>
      <c r="P17" s="17"/>
      <c r="Q17" s="17"/>
      <c r="R17" s="17"/>
      <c r="S17" s="17"/>
      <c r="AD17" s="19">
        <v>10597428</v>
      </c>
      <c r="AE17" s="19">
        <v>0</v>
      </c>
      <c r="AF17" s="19">
        <f t="shared" si="3"/>
        <v>10597428</v>
      </c>
    </row>
    <row r="18" spans="1:32" ht="19.5" customHeight="1">
      <c r="A18" s="28" t="str">
        <f>IF($S18=1,"歳　　　　　　　入　　　　　　　合　　　　　　　計","歳　　　　　　　出　　　　　　　合　　　　　　　計")</f>
        <v>歳　　　　　　　入　　　　　　　合　　　　　　　計</v>
      </c>
      <c r="B18" s="29"/>
      <c r="C18" s="29"/>
      <c r="D18" s="29"/>
      <c r="E18" s="30"/>
      <c r="F18" s="30"/>
      <c r="G18" s="29"/>
      <c r="H18" s="30"/>
      <c r="I18" s="31" t="str">
        <f t="shared" si="0"/>
        <v>１３，６４４，２２３</v>
      </c>
      <c r="J18" s="32"/>
      <c r="K18" s="31" t="str">
        <f>DBCS(TEXT($AE18,"#,##0;△#,##0"))</f>
        <v>３３５，５４４</v>
      </c>
      <c r="L18" s="32"/>
      <c r="M18" s="31" t="str">
        <f t="shared" si="2"/>
        <v>１３，９７９，７６７</v>
      </c>
      <c r="N18" s="33"/>
      <c r="O18" s="27"/>
      <c r="P18" s="1"/>
      <c r="S18">
        <v>1</v>
      </c>
      <c r="T18" s="1" t="s">
        <v>20</v>
      </c>
      <c r="AC18" s="2" t="s">
        <v>21</v>
      </c>
      <c r="AD18" s="19">
        <v>13644223</v>
      </c>
      <c r="AE18" s="19">
        <v>335544</v>
      </c>
      <c r="AF18" s="19">
        <f t="shared" si="3"/>
        <v>13979767</v>
      </c>
    </row>
    <row r="33" spans="1:32" ht="19.5" customHeight="1">
      <c r="A33" t="s">
        <v>22</v>
      </c>
      <c r="B33"/>
      <c r="C33"/>
      <c r="D33"/>
      <c r="E33"/>
      <c r="F33"/>
      <c r="G33"/>
      <c r="H33"/>
      <c r="I33"/>
      <c r="J33" s="2"/>
      <c r="K33"/>
      <c r="L33" s="2"/>
      <c r="M33"/>
      <c r="N33" s="2" t="s">
        <v>3</v>
      </c>
      <c r="O33"/>
      <c r="P33" s="1"/>
    </row>
    <row r="34" spans="1:32" ht="19.5" customHeight="1">
      <c r="A34" s="3"/>
      <c r="B34" s="4"/>
      <c r="C34" s="5" t="s">
        <v>4</v>
      </c>
      <c r="D34" s="4"/>
      <c r="E34" s="6"/>
      <c r="F34" s="4"/>
      <c r="G34" s="5" t="s">
        <v>5</v>
      </c>
      <c r="H34" s="4"/>
      <c r="I34" s="7" t="s">
        <v>6</v>
      </c>
      <c r="J34" s="8"/>
      <c r="K34" s="5" t="s">
        <v>7</v>
      </c>
      <c r="L34" s="8"/>
      <c r="M34" s="5" t="s">
        <v>8</v>
      </c>
      <c r="N34" s="9"/>
      <c r="O34" s="1"/>
      <c r="P34" s="1"/>
    </row>
    <row r="35" spans="1:32" ht="19.5" customHeight="1">
      <c r="A35" s="10">
        <v>1</v>
      </c>
      <c r="B35" s="11"/>
      <c r="C35" s="12" t="s">
        <v>23</v>
      </c>
      <c r="D35" s="11"/>
      <c r="E35" s="13"/>
      <c r="F35" s="11"/>
      <c r="G35" s="14"/>
      <c r="H35" s="14"/>
      <c r="I35" s="13" t="str">
        <f t="shared" ref="I35:I58" si="4">DBCS(TEXT($AD35,"#,##0;△#,##0"))</f>
        <v>１０３，７２５</v>
      </c>
      <c r="J35" s="14"/>
      <c r="K35" s="13" t="str">
        <f t="shared" ref="K35:K58" si="5">DBCS(TEXT($AE35,"#,##0;△#,##0"))</f>
        <v>△３５６</v>
      </c>
      <c r="L35" s="15"/>
      <c r="M35" s="13" t="str">
        <f t="shared" ref="M35:M58" si="6">DBCS(TEXT($AF35,"#,##0;△#,##0"))</f>
        <v>１０３，３６９</v>
      </c>
      <c r="N35" s="16"/>
      <c r="AD35" s="18">
        <v>103725</v>
      </c>
      <c r="AE35" s="18">
        <v>-356</v>
      </c>
      <c r="AF35" s="19">
        <f t="shared" ref="AF35:AF58" si="7">AD35+AE35</f>
        <v>103369</v>
      </c>
    </row>
    <row r="36" spans="1:32" ht="19.5" customHeight="1">
      <c r="A36" s="20"/>
      <c r="E36" s="21">
        <v>1</v>
      </c>
      <c r="F36" s="11"/>
      <c r="G36" s="12" t="s">
        <v>23</v>
      </c>
      <c r="H36" s="14"/>
      <c r="I36" s="13" t="str">
        <f t="shared" si="4"/>
        <v>１０３，７２５</v>
      </c>
      <c r="J36" s="14"/>
      <c r="K36" s="13" t="str">
        <f t="shared" si="5"/>
        <v>△３５６</v>
      </c>
      <c r="L36" s="15"/>
      <c r="M36" s="13" t="str">
        <f t="shared" si="6"/>
        <v>１０３，３６９</v>
      </c>
      <c r="N36" s="16"/>
      <c r="AD36" s="18">
        <v>103725</v>
      </c>
      <c r="AE36" s="18">
        <v>-356</v>
      </c>
      <c r="AF36" s="19">
        <f t="shared" si="7"/>
        <v>103369</v>
      </c>
    </row>
    <row r="37" spans="1:32" ht="19.5" customHeight="1">
      <c r="A37" s="10">
        <v>2</v>
      </c>
      <c r="B37" s="11"/>
      <c r="C37" s="12" t="s">
        <v>24</v>
      </c>
      <c r="D37" s="11"/>
      <c r="E37" s="13"/>
      <c r="F37" s="11"/>
      <c r="G37" s="14"/>
      <c r="H37" s="14"/>
      <c r="I37" s="13" t="str">
        <f t="shared" si="4"/>
        <v>２，０３８，６７２</v>
      </c>
      <c r="J37" s="14"/>
      <c r="K37" s="13" t="str">
        <f t="shared" si="5"/>
        <v>５４，０２２</v>
      </c>
      <c r="L37" s="15"/>
      <c r="M37" s="13" t="str">
        <f t="shared" si="6"/>
        <v>２，０９２，６９４</v>
      </c>
      <c r="N37" s="16"/>
      <c r="AD37" s="18">
        <v>2038672</v>
      </c>
      <c r="AE37" s="18">
        <v>54022</v>
      </c>
      <c r="AF37" s="19">
        <f t="shared" si="7"/>
        <v>2092694</v>
      </c>
    </row>
    <row r="38" spans="1:32" ht="19.5" customHeight="1">
      <c r="A38" s="20"/>
      <c r="E38" s="21">
        <v>1</v>
      </c>
      <c r="F38" s="11"/>
      <c r="G38" s="12" t="s">
        <v>25</v>
      </c>
      <c r="H38" s="14"/>
      <c r="I38" s="13" t="str">
        <f t="shared" si="4"/>
        <v>１，６９１，４７９</v>
      </c>
      <c r="J38" s="14"/>
      <c r="K38" s="13" t="str">
        <f t="shared" si="5"/>
        <v>４２，２３５</v>
      </c>
      <c r="L38" s="15"/>
      <c r="M38" s="13" t="str">
        <f t="shared" si="6"/>
        <v>１，７３３，７１４</v>
      </c>
      <c r="N38" s="16"/>
      <c r="AD38" s="18">
        <v>1691479</v>
      </c>
      <c r="AE38" s="18">
        <v>42235</v>
      </c>
      <c r="AF38" s="19">
        <f t="shared" si="7"/>
        <v>1733714</v>
      </c>
    </row>
    <row r="39" spans="1:32" ht="19.5" customHeight="1">
      <c r="A39" s="20"/>
      <c r="E39" s="21">
        <v>2</v>
      </c>
      <c r="F39" s="11"/>
      <c r="G39" s="12" t="s">
        <v>26</v>
      </c>
      <c r="H39" s="14"/>
      <c r="I39" s="13" t="str">
        <f t="shared" si="4"/>
        <v>２２０，４５３</v>
      </c>
      <c r="J39" s="14"/>
      <c r="K39" s="13" t="str">
        <f t="shared" si="5"/>
        <v>９，２３４</v>
      </c>
      <c r="L39" s="15"/>
      <c r="M39" s="13" t="str">
        <f t="shared" si="6"/>
        <v>２２９，６８７</v>
      </c>
      <c r="N39" s="16"/>
      <c r="AD39" s="18">
        <v>220453</v>
      </c>
      <c r="AE39" s="18">
        <v>9234</v>
      </c>
      <c r="AF39" s="19">
        <f t="shared" si="7"/>
        <v>229687</v>
      </c>
    </row>
    <row r="40" spans="1:32" ht="19.5" customHeight="1">
      <c r="A40" s="20"/>
      <c r="E40" s="21">
        <v>3</v>
      </c>
      <c r="F40" s="11"/>
      <c r="G40" s="12" t="s">
        <v>27</v>
      </c>
      <c r="H40" s="14"/>
      <c r="I40" s="13" t="str">
        <f t="shared" si="4"/>
        <v>９１，４５５</v>
      </c>
      <c r="J40" s="14"/>
      <c r="K40" s="13" t="str">
        <f t="shared" si="5"/>
        <v>２，５１７</v>
      </c>
      <c r="L40" s="15"/>
      <c r="M40" s="13" t="str">
        <f t="shared" si="6"/>
        <v>９３，９７２</v>
      </c>
      <c r="N40" s="16"/>
      <c r="AD40" s="18">
        <v>91455</v>
      </c>
      <c r="AE40" s="18">
        <v>2517</v>
      </c>
      <c r="AF40" s="19">
        <f t="shared" si="7"/>
        <v>93972</v>
      </c>
    </row>
    <row r="41" spans="1:32" ht="19.5" customHeight="1">
      <c r="A41" s="20"/>
      <c r="E41" s="21">
        <v>6</v>
      </c>
      <c r="F41" s="11"/>
      <c r="G41" s="12" t="s">
        <v>28</v>
      </c>
      <c r="H41" s="14"/>
      <c r="I41" s="13" t="str">
        <f t="shared" si="4"/>
        <v>５１２</v>
      </c>
      <c r="J41" s="14"/>
      <c r="K41" s="13" t="str">
        <f t="shared" si="5"/>
        <v>３６</v>
      </c>
      <c r="L41" s="15"/>
      <c r="M41" s="13" t="str">
        <f t="shared" si="6"/>
        <v>５４８</v>
      </c>
      <c r="N41" s="16"/>
      <c r="AD41" s="18">
        <v>512</v>
      </c>
      <c r="AE41" s="18">
        <v>36</v>
      </c>
      <c r="AF41" s="19">
        <f t="shared" si="7"/>
        <v>548</v>
      </c>
    </row>
    <row r="42" spans="1:32" ht="19.5" customHeight="1">
      <c r="A42" s="10">
        <v>3</v>
      </c>
      <c r="B42" s="11"/>
      <c r="C42" s="12" t="s">
        <v>29</v>
      </c>
      <c r="D42" s="11"/>
      <c r="E42" s="13"/>
      <c r="F42" s="11"/>
      <c r="G42" s="14"/>
      <c r="H42" s="14"/>
      <c r="I42" s="13" t="str">
        <f t="shared" si="4"/>
        <v>３，９５１，２４５</v>
      </c>
      <c r="J42" s="14"/>
      <c r="K42" s="13" t="str">
        <f t="shared" si="5"/>
        <v>２８，３７８</v>
      </c>
      <c r="L42" s="15"/>
      <c r="M42" s="13" t="str">
        <f t="shared" si="6"/>
        <v>３，９７９，６２３</v>
      </c>
      <c r="N42" s="16"/>
      <c r="AD42" s="18">
        <v>3951245</v>
      </c>
      <c r="AE42" s="18">
        <v>28378</v>
      </c>
      <c r="AF42" s="19">
        <f t="shared" si="7"/>
        <v>3979623</v>
      </c>
    </row>
    <row r="43" spans="1:32" ht="19.5" customHeight="1">
      <c r="A43" s="20"/>
      <c r="E43" s="21">
        <v>1</v>
      </c>
      <c r="F43" s="11"/>
      <c r="G43" s="12" t="s">
        <v>30</v>
      </c>
      <c r="H43" s="14"/>
      <c r="I43" s="13" t="str">
        <f t="shared" si="4"/>
        <v>２，２１２，５２０</v>
      </c>
      <c r="J43" s="14"/>
      <c r="K43" s="13" t="str">
        <f t="shared" si="5"/>
        <v>３１，９９０</v>
      </c>
      <c r="L43" s="15"/>
      <c r="M43" s="13" t="str">
        <f t="shared" si="6"/>
        <v>２，２４４，５１０</v>
      </c>
      <c r="N43" s="16"/>
      <c r="AD43" s="18">
        <v>2212520</v>
      </c>
      <c r="AE43" s="18">
        <v>31990</v>
      </c>
      <c r="AF43" s="19">
        <f t="shared" si="7"/>
        <v>2244510</v>
      </c>
    </row>
    <row r="44" spans="1:32" ht="19.5" customHeight="1">
      <c r="A44" s="20"/>
      <c r="E44" s="21">
        <v>2</v>
      </c>
      <c r="F44" s="11"/>
      <c r="G44" s="12" t="s">
        <v>31</v>
      </c>
      <c r="H44" s="14"/>
      <c r="I44" s="13" t="str">
        <f t="shared" si="4"/>
        <v>１，７３８，６２６</v>
      </c>
      <c r="J44" s="14"/>
      <c r="K44" s="13" t="str">
        <f t="shared" si="5"/>
        <v>△３，６１２</v>
      </c>
      <c r="L44" s="15"/>
      <c r="M44" s="13" t="str">
        <f t="shared" si="6"/>
        <v>１，７３５，０１４</v>
      </c>
      <c r="N44" s="16"/>
      <c r="AD44" s="18">
        <v>1738626</v>
      </c>
      <c r="AE44" s="18">
        <v>-3612</v>
      </c>
      <c r="AF44" s="19">
        <f t="shared" si="7"/>
        <v>1735014</v>
      </c>
    </row>
    <row r="45" spans="1:32" ht="19.5" customHeight="1">
      <c r="A45" s="10">
        <v>4</v>
      </c>
      <c r="B45" s="11"/>
      <c r="C45" s="12" t="s">
        <v>32</v>
      </c>
      <c r="D45" s="11"/>
      <c r="E45" s="13"/>
      <c r="F45" s="11"/>
      <c r="G45" s="14"/>
      <c r="H45" s="14"/>
      <c r="I45" s="13" t="str">
        <f t="shared" si="4"/>
        <v>１，２３２，８５０</v>
      </c>
      <c r="J45" s="14"/>
      <c r="K45" s="13" t="str">
        <f t="shared" si="5"/>
        <v>２５，６６８</v>
      </c>
      <c r="L45" s="15"/>
      <c r="M45" s="13" t="str">
        <f t="shared" si="6"/>
        <v>１，２５８，５１８</v>
      </c>
      <c r="N45" s="16"/>
      <c r="AD45" s="18">
        <v>1232850</v>
      </c>
      <c r="AE45" s="18">
        <v>25668</v>
      </c>
      <c r="AF45" s="19">
        <f t="shared" si="7"/>
        <v>1258518</v>
      </c>
    </row>
    <row r="46" spans="1:32" ht="19.5" customHeight="1">
      <c r="A46" s="20"/>
      <c r="E46" s="21">
        <v>1</v>
      </c>
      <c r="F46" s="11"/>
      <c r="G46" s="12" t="s">
        <v>33</v>
      </c>
      <c r="H46" s="14"/>
      <c r="I46" s="13" t="str">
        <f t="shared" si="4"/>
        <v>６０７，４５３</v>
      </c>
      <c r="J46" s="14"/>
      <c r="K46" s="13" t="str">
        <f t="shared" si="5"/>
        <v>１７，９２３</v>
      </c>
      <c r="L46" s="15"/>
      <c r="M46" s="13" t="str">
        <f t="shared" si="6"/>
        <v>６２５，３７６</v>
      </c>
      <c r="N46" s="16"/>
      <c r="AD46" s="18">
        <v>607453</v>
      </c>
      <c r="AE46" s="18">
        <v>17923</v>
      </c>
      <c r="AF46" s="19">
        <f t="shared" si="7"/>
        <v>625376</v>
      </c>
    </row>
    <row r="47" spans="1:32" ht="19.5" customHeight="1">
      <c r="A47" s="20"/>
      <c r="E47" s="21">
        <v>3</v>
      </c>
      <c r="F47" s="11"/>
      <c r="G47" s="12" t="s">
        <v>34</v>
      </c>
      <c r="H47" s="14"/>
      <c r="I47" s="13" t="str">
        <f t="shared" si="4"/>
        <v>１３０，８９９</v>
      </c>
      <c r="J47" s="14"/>
      <c r="K47" s="13" t="str">
        <f t="shared" si="5"/>
        <v>４７３</v>
      </c>
      <c r="L47" s="15"/>
      <c r="M47" s="13" t="str">
        <f t="shared" si="6"/>
        <v>１３１，３７２</v>
      </c>
      <c r="N47" s="16"/>
      <c r="AD47" s="18">
        <v>130899</v>
      </c>
      <c r="AE47" s="18">
        <v>473</v>
      </c>
      <c r="AF47" s="19">
        <f t="shared" si="7"/>
        <v>131372</v>
      </c>
    </row>
    <row r="48" spans="1:32" ht="19.5" customHeight="1">
      <c r="A48" s="20"/>
      <c r="E48" s="21">
        <v>4</v>
      </c>
      <c r="F48" s="11"/>
      <c r="G48" s="12" t="s">
        <v>35</v>
      </c>
      <c r="H48" s="14"/>
      <c r="I48" s="13" t="str">
        <f t="shared" si="4"/>
        <v>１６４，４９４</v>
      </c>
      <c r="J48" s="14"/>
      <c r="K48" s="13" t="str">
        <f t="shared" si="5"/>
        <v>７，２７２</v>
      </c>
      <c r="L48" s="15"/>
      <c r="M48" s="13" t="str">
        <f t="shared" si="6"/>
        <v>１７１，７６６</v>
      </c>
      <c r="N48" s="16"/>
      <c r="AD48" s="18">
        <v>164494</v>
      </c>
      <c r="AE48" s="18">
        <v>7272</v>
      </c>
      <c r="AF48" s="19">
        <f t="shared" si="7"/>
        <v>171766</v>
      </c>
    </row>
    <row r="49" spans="1:32" ht="19.5" customHeight="1">
      <c r="A49" s="10">
        <v>6</v>
      </c>
      <c r="B49" s="11"/>
      <c r="C49" s="12" t="s">
        <v>36</v>
      </c>
      <c r="D49" s="11"/>
      <c r="E49" s="13"/>
      <c r="F49" s="11"/>
      <c r="G49" s="14"/>
      <c r="H49" s="14"/>
      <c r="I49" s="13" t="str">
        <f t="shared" si="4"/>
        <v>６３３，２４４</v>
      </c>
      <c r="J49" s="14"/>
      <c r="K49" s="13" t="str">
        <f t="shared" si="5"/>
        <v>６９，１８６</v>
      </c>
      <c r="L49" s="15"/>
      <c r="M49" s="13" t="str">
        <f t="shared" si="6"/>
        <v>７０２，４３０</v>
      </c>
      <c r="N49" s="16"/>
      <c r="AD49" s="18">
        <v>633244</v>
      </c>
      <c r="AE49" s="18">
        <v>69186</v>
      </c>
      <c r="AF49" s="19">
        <f t="shared" si="7"/>
        <v>702430</v>
      </c>
    </row>
    <row r="50" spans="1:32" ht="19.5" customHeight="1">
      <c r="A50" s="20"/>
      <c r="E50" s="21">
        <v>1</v>
      </c>
      <c r="F50" s="11"/>
      <c r="G50" s="12" t="s">
        <v>37</v>
      </c>
      <c r="H50" s="14"/>
      <c r="I50" s="13" t="str">
        <f t="shared" si="4"/>
        <v>３７９，４２８</v>
      </c>
      <c r="J50" s="14"/>
      <c r="K50" s="13" t="str">
        <f t="shared" si="5"/>
        <v>４６，９１３</v>
      </c>
      <c r="L50" s="15"/>
      <c r="M50" s="13" t="str">
        <f t="shared" si="6"/>
        <v>４２６，３４１</v>
      </c>
      <c r="N50" s="16"/>
      <c r="AD50" s="18">
        <v>379428</v>
      </c>
      <c r="AE50" s="18">
        <v>46913</v>
      </c>
      <c r="AF50" s="19">
        <f t="shared" si="7"/>
        <v>426341</v>
      </c>
    </row>
    <row r="51" spans="1:32" ht="19.5" customHeight="1">
      <c r="A51" s="20"/>
      <c r="E51" s="21">
        <v>2</v>
      </c>
      <c r="F51" s="11"/>
      <c r="G51" s="12" t="s">
        <v>38</v>
      </c>
      <c r="H51" s="14"/>
      <c r="I51" s="13" t="str">
        <f t="shared" si="4"/>
        <v>９７，０６１</v>
      </c>
      <c r="J51" s="14"/>
      <c r="K51" s="13" t="str">
        <f t="shared" si="5"/>
        <v>１７，３７２</v>
      </c>
      <c r="L51" s="15"/>
      <c r="M51" s="13" t="str">
        <f t="shared" si="6"/>
        <v>１１４，４３３</v>
      </c>
      <c r="N51" s="16"/>
      <c r="AD51" s="18">
        <v>97061</v>
      </c>
      <c r="AE51" s="18">
        <v>17372</v>
      </c>
      <c r="AF51" s="19">
        <f t="shared" si="7"/>
        <v>114433</v>
      </c>
    </row>
    <row r="52" spans="1:32" ht="19.5" customHeight="1">
      <c r="A52" s="20"/>
      <c r="E52" s="21">
        <v>3</v>
      </c>
      <c r="F52" s="11"/>
      <c r="G52" s="12" t="s">
        <v>39</v>
      </c>
      <c r="H52" s="14"/>
      <c r="I52" s="13" t="str">
        <f t="shared" si="4"/>
        <v>１５６，７５５</v>
      </c>
      <c r="J52" s="14"/>
      <c r="K52" s="13" t="str">
        <f t="shared" si="5"/>
        <v>４，９０１</v>
      </c>
      <c r="L52" s="15"/>
      <c r="M52" s="13" t="str">
        <f t="shared" si="6"/>
        <v>１６１，６５６</v>
      </c>
      <c r="N52" s="16"/>
      <c r="AD52" s="18">
        <v>156755</v>
      </c>
      <c r="AE52" s="18">
        <v>4901</v>
      </c>
      <c r="AF52" s="19">
        <f t="shared" si="7"/>
        <v>161656</v>
      </c>
    </row>
    <row r="53" spans="1:32" ht="19.5" customHeight="1">
      <c r="A53" s="10">
        <v>7</v>
      </c>
      <c r="B53" s="11"/>
      <c r="C53" s="12" t="s">
        <v>40</v>
      </c>
      <c r="D53" s="11"/>
      <c r="E53" s="13"/>
      <c r="F53" s="11"/>
      <c r="G53" s="14"/>
      <c r="H53" s="14"/>
      <c r="I53" s="13" t="str">
        <f t="shared" si="4"/>
        <v>７８７，４２６</v>
      </c>
      <c r="J53" s="14"/>
      <c r="K53" s="13" t="str">
        <f t="shared" si="5"/>
        <v>５３，４１９</v>
      </c>
      <c r="L53" s="15"/>
      <c r="M53" s="13" t="str">
        <f t="shared" si="6"/>
        <v>８４０，８４５</v>
      </c>
      <c r="N53" s="16"/>
      <c r="AD53" s="18">
        <v>787426</v>
      </c>
      <c r="AE53" s="18">
        <v>53419</v>
      </c>
      <c r="AF53" s="19">
        <f t="shared" si="7"/>
        <v>840845</v>
      </c>
    </row>
    <row r="54" spans="1:32" ht="19.5" customHeight="1">
      <c r="A54" s="20"/>
      <c r="E54" s="21">
        <v>1</v>
      </c>
      <c r="F54" s="11"/>
      <c r="G54" s="12" t="s">
        <v>40</v>
      </c>
      <c r="H54" s="14"/>
      <c r="I54" s="13" t="str">
        <f t="shared" si="4"/>
        <v>７８７，４２６</v>
      </c>
      <c r="J54" s="14"/>
      <c r="K54" s="13" t="str">
        <f t="shared" si="5"/>
        <v>５３，４１９</v>
      </c>
      <c r="L54" s="15"/>
      <c r="M54" s="13" t="str">
        <f t="shared" si="6"/>
        <v>８４０，８４５</v>
      </c>
      <c r="N54" s="16"/>
      <c r="AD54" s="18">
        <v>787426</v>
      </c>
      <c r="AE54" s="18">
        <v>53419</v>
      </c>
      <c r="AF54" s="19">
        <f t="shared" si="7"/>
        <v>840845</v>
      </c>
    </row>
    <row r="55" spans="1:32" ht="19.5" customHeight="1">
      <c r="A55" s="10">
        <v>8</v>
      </c>
      <c r="B55" s="11"/>
      <c r="C55" s="12" t="s">
        <v>41</v>
      </c>
      <c r="D55" s="11"/>
      <c r="E55" s="13"/>
      <c r="F55" s="11"/>
      <c r="G55" s="14"/>
      <c r="H55" s="14"/>
      <c r="I55" s="13" t="str">
        <f t="shared" si="4"/>
        <v>８９２，２０２</v>
      </c>
      <c r="J55" s="14"/>
      <c r="K55" s="13" t="str">
        <f t="shared" si="5"/>
        <v>４５，２７３</v>
      </c>
      <c r="L55" s="15"/>
      <c r="M55" s="13" t="str">
        <f t="shared" si="6"/>
        <v>９３７，４７５</v>
      </c>
      <c r="N55" s="16"/>
      <c r="AD55" s="18">
        <v>892202</v>
      </c>
      <c r="AE55" s="18">
        <v>45273</v>
      </c>
      <c r="AF55" s="19">
        <f t="shared" si="7"/>
        <v>937475</v>
      </c>
    </row>
    <row r="56" spans="1:32" ht="19.5" customHeight="1">
      <c r="A56" s="20"/>
      <c r="E56" s="21">
        <v>1</v>
      </c>
      <c r="F56" s="11"/>
      <c r="G56" s="12" t="s">
        <v>42</v>
      </c>
      <c r="H56" s="14"/>
      <c r="I56" s="13" t="str">
        <f t="shared" si="4"/>
        <v>８４，８９４</v>
      </c>
      <c r="J56" s="14"/>
      <c r="K56" s="13" t="str">
        <f t="shared" si="5"/>
        <v>８２２</v>
      </c>
      <c r="L56" s="15"/>
      <c r="M56" s="13" t="str">
        <f t="shared" si="6"/>
        <v>８５，７１６</v>
      </c>
      <c r="N56" s="16"/>
      <c r="AD56" s="18">
        <v>84894</v>
      </c>
      <c r="AE56" s="18">
        <v>822</v>
      </c>
      <c r="AF56" s="19">
        <f t="shared" si="7"/>
        <v>85716</v>
      </c>
    </row>
    <row r="57" spans="1:32" ht="19.5" customHeight="1">
      <c r="A57" s="20"/>
      <c r="E57" s="21">
        <v>2</v>
      </c>
      <c r="F57" s="11"/>
      <c r="G57" s="12" t="s">
        <v>43</v>
      </c>
      <c r="H57" s="14"/>
      <c r="I57" s="13" t="str">
        <f t="shared" si="4"/>
        <v>３５６，９６６</v>
      </c>
      <c r="J57" s="14"/>
      <c r="K57" s="13" t="str">
        <f t="shared" si="5"/>
        <v>３７，９００</v>
      </c>
      <c r="L57" s="15"/>
      <c r="M57" s="13" t="str">
        <f t="shared" si="6"/>
        <v>３９４，８６６</v>
      </c>
      <c r="N57" s="16"/>
      <c r="AD57" s="18">
        <v>356966</v>
      </c>
      <c r="AE57" s="18">
        <v>37900</v>
      </c>
      <c r="AF57" s="19">
        <f t="shared" si="7"/>
        <v>394866</v>
      </c>
    </row>
    <row r="58" spans="1:32" ht="19.5" customHeight="1">
      <c r="A58" s="34"/>
      <c r="B58" s="35"/>
      <c r="C58" s="35"/>
      <c r="D58" s="35"/>
      <c r="E58" s="36">
        <v>4</v>
      </c>
      <c r="F58" s="32"/>
      <c r="G58" s="37" t="s">
        <v>44</v>
      </c>
      <c r="H58" s="38"/>
      <c r="I58" s="31" t="str">
        <f t="shared" si="4"/>
        <v>７７，１０２</v>
      </c>
      <c r="J58" s="38"/>
      <c r="K58" s="31" t="str">
        <f t="shared" si="5"/>
        <v>３，６２０</v>
      </c>
      <c r="L58" s="39"/>
      <c r="M58" s="31" t="str">
        <f t="shared" si="6"/>
        <v>８０，７２２</v>
      </c>
      <c r="N58" s="40"/>
      <c r="AD58" s="18">
        <v>77102</v>
      </c>
      <c r="AE58" s="18">
        <v>3620</v>
      </c>
      <c r="AF58" s="19">
        <f t="shared" si="7"/>
        <v>80722</v>
      </c>
    </row>
    <row r="60" spans="1:32" ht="19.5" customHeight="1">
      <c r="A60" s="167" t="s">
        <v>45</v>
      </c>
      <c r="B60" s="167"/>
      <c r="C60" s="168"/>
      <c r="D60" s="168"/>
      <c r="E60" s="168"/>
      <c r="F60" s="168"/>
      <c r="G60" s="168"/>
      <c r="H60" s="168"/>
      <c r="I60" s="168"/>
      <c r="J60" s="168"/>
      <c r="K60" s="168"/>
      <c r="L60" s="168"/>
      <c r="M60" s="168"/>
      <c r="N60" s="168"/>
      <c r="O60" s="1"/>
      <c r="P60" s="1"/>
    </row>
    <row r="61" spans="1:32" ht="19.5" customHeight="1">
      <c r="A61" s="167" t="s">
        <v>46</v>
      </c>
      <c r="B61" s="167"/>
      <c r="C61" s="168"/>
      <c r="D61" s="168"/>
      <c r="E61" s="168"/>
      <c r="F61" s="168"/>
      <c r="G61" s="168"/>
      <c r="H61" s="168"/>
      <c r="I61" s="168"/>
      <c r="J61" s="168"/>
      <c r="K61" s="168"/>
      <c r="L61" s="168"/>
      <c r="M61" s="168"/>
      <c r="N61" s="168"/>
      <c r="O61" s="1"/>
      <c r="P61" s="1"/>
    </row>
    <row r="62" spans="1:32" ht="19.5" customHeight="1">
      <c r="A62" t="s">
        <v>22</v>
      </c>
      <c r="N62" s="2" t="s">
        <v>3</v>
      </c>
    </row>
    <row r="63" spans="1:32" ht="19.5" customHeight="1">
      <c r="A63" s="3"/>
      <c r="B63" s="4"/>
      <c r="C63" s="5" t="s">
        <v>4</v>
      </c>
      <c r="D63" s="4"/>
      <c r="E63" s="6"/>
      <c r="F63" s="4"/>
      <c r="G63" s="5" t="s">
        <v>5</v>
      </c>
      <c r="H63" s="4"/>
      <c r="I63" s="7" t="s">
        <v>6</v>
      </c>
      <c r="J63" s="8"/>
      <c r="K63" s="5" t="s">
        <v>7</v>
      </c>
      <c r="L63" s="8"/>
      <c r="M63" s="5" t="s">
        <v>8</v>
      </c>
      <c r="N63" s="9"/>
      <c r="O63" s="1"/>
      <c r="P63" s="1"/>
    </row>
    <row r="64" spans="1:32" ht="19.5" customHeight="1">
      <c r="A64" s="20"/>
      <c r="E64" s="21">
        <v>5</v>
      </c>
      <c r="F64" s="11"/>
      <c r="G64" s="12" t="s">
        <v>47</v>
      </c>
      <c r="H64" s="14"/>
      <c r="I64" s="13" t="str">
        <f t="shared" ref="I64:I75" si="8">DBCS(TEXT($AD64,"#,##0;△#,##0"))</f>
        <v>１８５，０７５</v>
      </c>
      <c r="J64" s="14"/>
      <c r="K64" s="13" t="str">
        <f t="shared" ref="K64:K73" si="9">DBCS(TEXT($AE64,"#,##0;△#,##0"))</f>
        <v>１３３</v>
      </c>
      <c r="L64" s="15"/>
      <c r="M64" s="13" t="str">
        <f t="shared" ref="M64:M75" si="10">DBCS(TEXT($AF64,"#,##0;△#,##0"))</f>
        <v>１８５，２０８</v>
      </c>
      <c r="N64" s="16"/>
      <c r="AD64" s="18">
        <v>185075</v>
      </c>
      <c r="AE64" s="18">
        <v>133</v>
      </c>
      <c r="AF64" s="19">
        <f t="shared" ref="AF64:AF75" si="11">AD64+AE64</f>
        <v>185208</v>
      </c>
    </row>
    <row r="65" spans="1:32" ht="19.5" customHeight="1">
      <c r="A65" s="20"/>
      <c r="E65" s="21">
        <v>6</v>
      </c>
      <c r="F65" s="11"/>
      <c r="G65" s="12" t="s">
        <v>48</v>
      </c>
      <c r="H65" s="14"/>
      <c r="I65" s="13" t="str">
        <f t="shared" si="8"/>
        <v>１６１，３５５</v>
      </c>
      <c r="J65" s="14"/>
      <c r="K65" s="13" t="str">
        <f t="shared" si="9"/>
        <v>２，７９８</v>
      </c>
      <c r="L65" s="15"/>
      <c r="M65" s="13" t="str">
        <f t="shared" si="10"/>
        <v>１６４，１５３</v>
      </c>
      <c r="N65" s="16"/>
      <c r="AD65" s="18">
        <v>161355</v>
      </c>
      <c r="AE65" s="18">
        <v>2798</v>
      </c>
      <c r="AF65" s="19">
        <f t="shared" si="11"/>
        <v>164153</v>
      </c>
    </row>
    <row r="66" spans="1:32" ht="19.5" customHeight="1">
      <c r="A66" s="10">
        <v>9</v>
      </c>
      <c r="B66" s="11"/>
      <c r="C66" s="12" t="s">
        <v>49</v>
      </c>
      <c r="D66" s="11"/>
      <c r="E66" s="13"/>
      <c r="F66" s="11"/>
      <c r="G66" s="14"/>
      <c r="H66" s="14"/>
      <c r="I66" s="13" t="str">
        <f t="shared" si="8"/>
        <v>５８１，０４２</v>
      </c>
      <c r="J66" s="14"/>
      <c r="K66" s="13" t="str">
        <f t="shared" si="9"/>
        <v>１８，４５４</v>
      </c>
      <c r="L66" s="15"/>
      <c r="M66" s="13" t="str">
        <f t="shared" si="10"/>
        <v>５９９，４９６</v>
      </c>
      <c r="N66" s="16"/>
      <c r="AD66" s="18">
        <v>581042</v>
      </c>
      <c r="AE66" s="18">
        <v>18454</v>
      </c>
      <c r="AF66" s="19">
        <f t="shared" si="11"/>
        <v>599496</v>
      </c>
    </row>
    <row r="67" spans="1:32" ht="19.5" customHeight="1">
      <c r="A67" s="20"/>
      <c r="E67" s="21">
        <v>1</v>
      </c>
      <c r="F67" s="11"/>
      <c r="G67" s="12" t="s">
        <v>49</v>
      </c>
      <c r="H67" s="14"/>
      <c r="I67" s="13" t="str">
        <f t="shared" si="8"/>
        <v>５８１，０４２</v>
      </c>
      <c r="J67" s="14"/>
      <c r="K67" s="13" t="str">
        <f t="shared" si="9"/>
        <v>１８，４５４</v>
      </c>
      <c r="L67" s="15"/>
      <c r="M67" s="13" t="str">
        <f t="shared" si="10"/>
        <v>５９９，４９６</v>
      </c>
      <c r="N67" s="16"/>
      <c r="AD67" s="18">
        <v>581042</v>
      </c>
      <c r="AE67" s="18">
        <v>18454</v>
      </c>
      <c r="AF67" s="19">
        <f t="shared" si="11"/>
        <v>599496</v>
      </c>
    </row>
    <row r="68" spans="1:32" ht="19.5" customHeight="1">
      <c r="A68" s="10">
        <v>10</v>
      </c>
      <c r="B68" s="11"/>
      <c r="C68" s="12" t="s">
        <v>50</v>
      </c>
      <c r="D68" s="11"/>
      <c r="E68" s="13"/>
      <c r="F68" s="11"/>
      <c r="G68" s="14"/>
      <c r="H68" s="14"/>
      <c r="I68" s="13" t="str">
        <f t="shared" si="8"/>
        <v>１，５５９，９２７</v>
      </c>
      <c r="J68" s="14"/>
      <c r="K68" s="13" t="str">
        <f t="shared" si="9"/>
        <v>４１，５００</v>
      </c>
      <c r="L68" s="15"/>
      <c r="M68" s="13" t="str">
        <f t="shared" si="10"/>
        <v>１，６０１，４２７</v>
      </c>
      <c r="N68" s="16"/>
      <c r="AD68" s="18">
        <v>1559927</v>
      </c>
      <c r="AE68" s="18">
        <v>41500</v>
      </c>
      <c r="AF68" s="19">
        <f t="shared" si="11"/>
        <v>1601427</v>
      </c>
    </row>
    <row r="69" spans="1:32" ht="19.5" customHeight="1">
      <c r="A69" s="20"/>
      <c r="E69" s="21">
        <v>1</v>
      </c>
      <c r="F69" s="11"/>
      <c r="G69" s="12" t="s">
        <v>51</v>
      </c>
      <c r="H69" s="14"/>
      <c r="I69" s="13" t="str">
        <f t="shared" si="8"/>
        <v>３２２，１１７</v>
      </c>
      <c r="J69" s="14"/>
      <c r="K69" s="13" t="str">
        <f t="shared" si="9"/>
        <v>△１，０１９</v>
      </c>
      <c r="L69" s="15"/>
      <c r="M69" s="13" t="str">
        <f t="shared" si="10"/>
        <v>３２１，０９８</v>
      </c>
      <c r="N69" s="16"/>
      <c r="AD69" s="18">
        <v>322117</v>
      </c>
      <c r="AE69" s="18">
        <v>-1019</v>
      </c>
      <c r="AF69" s="19">
        <f t="shared" si="11"/>
        <v>321098</v>
      </c>
    </row>
    <row r="70" spans="1:32" ht="19.5" customHeight="1">
      <c r="A70" s="20"/>
      <c r="E70" s="21">
        <v>2</v>
      </c>
      <c r="F70" s="11"/>
      <c r="G70" s="12" t="s">
        <v>52</v>
      </c>
      <c r="H70" s="14"/>
      <c r="I70" s="13" t="str">
        <f t="shared" si="8"/>
        <v>３８３，５３３</v>
      </c>
      <c r="J70" s="14"/>
      <c r="K70" s="13" t="str">
        <f t="shared" si="9"/>
        <v>８，０００</v>
      </c>
      <c r="L70" s="15"/>
      <c r="M70" s="13" t="str">
        <f t="shared" si="10"/>
        <v>３９１，５３３</v>
      </c>
      <c r="N70" s="16"/>
      <c r="AD70" s="18">
        <v>383533</v>
      </c>
      <c r="AE70" s="18">
        <v>8000</v>
      </c>
      <c r="AF70" s="19">
        <f t="shared" si="11"/>
        <v>391533</v>
      </c>
    </row>
    <row r="71" spans="1:32" ht="19.5" customHeight="1">
      <c r="A71" s="20"/>
      <c r="E71" s="21">
        <v>4</v>
      </c>
      <c r="F71" s="11"/>
      <c r="G71" s="12" t="s">
        <v>53</v>
      </c>
      <c r="H71" s="14"/>
      <c r="I71" s="13" t="str">
        <f t="shared" si="8"/>
        <v>３１０，７８３</v>
      </c>
      <c r="J71" s="14"/>
      <c r="K71" s="13" t="str">
        <f t="shared" si="9"/>
        <v>９，７０９</v>
      </c>
      <c r="L71" s="15"/>
      <c r="M71" s="13" t="str">
        <f t="shared" si="10"/>
        <v>３２０，４９２</v>
      </c>
      <c r="N71" s="16"/>
      <c r="AD71" s="18">
        <v>310783</v>
      </c>
      <c r="AE71" s="18">
        <v>9709</v>
      </c>
      <c r="AF71" s="19">
        <f t="shared" si="11"/>
        <v>320492</v>
      </c>
    </row>
    <row r="72" spans="1:32" ht="19.5" customHeight="1">
      <c r="A72" s="20"/>
      <c r="E72" s="21">
        <v>5</v>
      </c>
      <c r="F72" s="11"/>
      <c r="G72" s="12" t="s">
        <v>54</v>
      </c>
      <c r="H72" s="14"/>
      <c r="I72" s="13" t="str">
        <f t="shared" si="8"/>
        <v>７１，９０８</v>
      </c>
      <c r="J72" s="14"/>
      <c r="K72" s="13" t="str">
        <f t="shared" si="9"/>
        <v>２３，７４３</v>
      </c>
      <c r="L72" s="15"/>
      <c r="M72" s="13" t="str">
        <f t="shared" si="10"/>
        <v>９５，６５１</v>
      </c>
      <c r="N72" s="16"/>
      <c r="AD72" s="18">
        <v>71908</v>
      </c>
      <c r="AE72" s="18">
        <v>23743</v>
      </c>
      <c r="AF72" s="19">
        <f t="shared" si="11"/>
        <v>95651</v>
      </c>
    </row>
    <row r="73" spans="1:32" ht="19.5" customHeight="1">
      <c r="A73" s="20"/>
      <c r="E73" s="21">
        <v>6</v>
      </c>
      <c r="F73" s="11"/>
      <c r="G73" s="12" t="s">
        <v>55</v>
      </c>
      <c r="H73" s="14"/>
      <c r="I73" s="13" t="str">
        <f t="shared" si="8"/>
        <v>２５６，８７９</v>
      </c>
      <c r="J73" s="14"/>
      <c r="K73" s="13" t="str">
        <f t="shared" si="9"/>
        <v>１，０６７</v>
      </c>
      <c r="L73" s="15"/>
      <c r="M73" s="13" t="str">
        <f t="shared" si="10"/>
        <v>２５７，９４６</v>
      </c>
      <c r="N73" s="16"/>
      <c r="AD73" s="18">
        <v>256879</v>
      </c>
      <c r="AE73" s="18">
        <v>1067</v>
      </c>
      <c r="AF73" s="19">
        <f t="shared" si="11"/>
        <v>257946</v>
      </c>
    </row>
    <row r="74" spans="1:32" ht="19.5" customHeight="1">
      <c r="A74" s="169" t="s">
        <v>19</v>
      </c>
      <c r="B74" s="170"/>
      <c r="C74" s="170"/>
      <c r="D74" s="170"/>
      <c r="E74" s="170"/>
      <c r="F74" s="170"/>
      <c r="G74" s="170"/>
      <c r="H74" s="171"/>
      <c r="I74" s="22" t="str">
        <f t="shared" si="8"/>
        <v>１，８６３，８９０</v>
      </c>
      <c r="J74" s="23"/>
      <c r="K74" s="24"/>
      <c r="L74" s="25"/>
      <c r="M74" s="22" t="str">
        <f t="shared" si="10"/>
        <v>１，８６３，８９０</v>
      </c>
      <c r="N74" s="26"/>
      <c r="O74" s="27"/>
      <c r="P74" s="17"/>
      <c r="Q74" s="17"/>
      <c r="R74" s="17"/>
      <c r="S74" s="17"/>
      <c r="AD74" s="19">
        <v>1863890</v>
      </c>
      <c r="AE74" s="19">
        <v>0</v>
      </c>
      <c r="AF74" s="19">
        <f t="shared" si="11"/>
        <v>1863890</v>
      </c>
    </row>
    <row r="75" spans="1:32" ht="19.5" customHeight="1">
      <c r="A75" s="28" t="str">
        <f>IF($S75=1,"歳　　　　　　　入　　　　　　　合　　　　　　　計","歳　　　　　　　出　　　　　　　合　　　　　　　計")</f>
        <v>歳　　　　　　　出　　　　　　　合　　　　　　　計</v>
      </c>
      <c r="B75" s="29"/>
      <c r="C75" s="29"/>
      <c r="D75" s="29"/>
      <c r="E75" s="30"/>
      <c r="F75" s="30"/>
      <c r="G75" s="29"/>
      <c r="H75" s="30"/>
      <c r="I75" s="31" t="str">
        <f t="shared" si="8"/>
        <v>１３，６４４，２２３</v>
      </c>
      <c r="J75" s="32"/>
      <c r="K75" s="31" t="str">
        <f>DBCS(TEXT($AE75,"#,##0;△#,##0"))</f>
        <v>３３５，５４４</v>
      </c>
      <c r="L75" s="32"/>
      <c r="M75" s="31" t="str">
        <f t="shared" si="10"/>
        <v>１３，９７９，７６７</v>
      </c>
      <c r="N75" s="33"/>
      <c r="O75" s="27"/>
      <c r="P75" s="1"/>
      <c r="S75">
        <v>2</v>
      </c>
      <c r="T75" s="1" t="s">
        <v>20</v>
      </c>
      <c r="AC75" s="2" t="s">
        <v>21</v>
      </c>
      <c r="AD75" s="19">
        <v>13644223</v>
      </c>
      <c r="AE75" s="19">
        <v>335544</v>
      </c>
      <c r="AF75" s="19">
        <f t="shared" si="11"/>
        <v>13979767</v>
      </c>
    </row>
  </sheetData>
  <mergeCells count="6">
    <mergeCell ref="A1:N1"/>
    <mergeCell ref="A2:N2"/>
    <mergeCell ref="A17:H17"/>
    <mergeCell ref="A60:N60"/>
    <mergeCell ref="A61:N61"/>
    <mergeCell ref="A74:H74"/>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3667-A587-496C-9686-7A41F3969362}">
  <dimension ref="A1:R14"/>
  <sheetViews>
    <sheetView view="pageBreakPreview" zoomScaleNormal="100" zoomScaleSheetLayoutView="100" workbookViewId="0">
      <selection sqref="A1:O1"/>
    </sheetView>
  </sheetViews>
  <sheetFormatPr defaultColWidth="9" defaultRowHeight="22.5" customHeight="1"/>
  <cols>
    <col min="1" max="1" width="18" style="358" customWidth="1"/>
    <col min="2" max="2" width="15" style="358" customWidth="1"/>
    <col min="3" max="4" width="2.5" style="358" customWidth="1"/>
    <col min="5" max="5" width="16.25" style="358" customWidth="1"/>
    <col min="6" max="6" width="2.5" style="358" customWidth="1"/>
    <col min="7" max="7" width="6.375" style="358" customWidth="1"/>
    <col min="8" max="8" width="15" style="358" customWidth="1"/>
    <col min="9" max="9" width="10.625" style="358" customWidth="1"/>
    <col min="10" max="10" width="6.625" style="358" customWidth="1"/>
    <col min="11" max="11" width="14.5" style="358" customWidth="1"/>
    <col min="12" max="12" width="6.75" style="358" customWidth="1"/>
    <col min="13" max="13" width="6.625" style="358" customWidth="1"/>
    <col min="14" max="14" width="5.875" style="358" customWidth="1"/>
    <col min="15" max="15" width="5.125" style="358" customWidth="1"/>
    <col min="16" max="16" width="0.5" style="358" customWidth="1"/>
    <col min="17" max="17" width="0" style="358" hidden="1" customWidth="1"/>
    <col min="18" max="16384" width="9" style="358"/>
  </cols>
  <sheetData>
    <row r="1" spans="1:18" ht="22.5" customHeight="1">
      <c r="A1" s="414" t="s">
        <v>547</v>
      </c>
      <c r="B1" s="414"/>
      <c r="C1" s="414"/>
      <c r="D1" s="414"/>
      <c r="E1" s="414"/>
      <c r="F1" s="414"/>
      <c r="G1" s="414"/>
      <c r="H1" s="414"/>
      <c r="I1" s="414"/>
      <c r="J1" s="414"/>
      <c r="K1" s="414"/>
      <c r="L1" s="414"/>
      <c r="M1" s="414"/>
      <c r="N1" s="414"/>
      <c r="O1" s="414"/>
    </row>
    <row r="2" spans="1:18" ht="22.5" customHeight="1">
      <c r="A2" s="319" t="s">
        <v>548</v>
      </c>
      <c r="B2" s="320"/>
      <c r="C2" s="320"/>
      <c r="D2" s="320"/>
      <c r="E2" s="320"/>
      <c r="F2" s="320"/>
      <c r="G2" s="320"/>
      <c r="H2" s="320"/>
      <c r="I2" s="320"/>
      <c r="J2" s="320"/>
      <c r="K2" s="320"/>
      <c r="L2" s="320"/>
      <c r="M2" s="320"/>
      <c r="N2" s="320"/>
      <c r="O2" s="320"/>
    </row>
    <row r="3" spans="1:18" ht="22.5" customHeight="1">
      <c r="A3" s="415" t="s">
        <v>549</v>
      </c>
      <c r="B3" s="323" t="s">
        <v>550</v>
      </c>
      <c r="C3" s="323"/>
      <c r="D3" s="323" t="s">
        <v>551</v>
      </c>
      <c r="E3" s="323"/>
      <c r="F3" s="323"/>
      <c r="G3" s="323"/>
      <c r="H3" s="323"/>
      <c r="I3" s="323" t="s">
        <v>552</v>
      </c>
      <c r="J3" s="323"/>
      <c r="K3" s="323"/>
      <c r="L3" s="323" t="s">
        <v>553</v>
      </c>
      <c r="M3" s="323"/>
      <c r="N3" s="323"/>
      <c r="O3" s="323"/>
    </row>
    <row r="4" spans="1:18" ht="33" customHeight="1">
      <c r="A4" s="416" t="s">
        <v>554</v>
      </c>
      <c r="B4" s="364">
        <f>一般職!$H$32</f>
        <v>-11421</v>
      </c>
      <c r="C4" s="383"/>
      <c r="D4" s="417"/>
      <c r="E4" s="418" t="s">
        <v>555</v>
      </c>
      <c r="F4" s="419"/>
      <c r="G4" s="367"/>
      <c r="H4" s="420"/>
      <c r="I4" s="421"/>
      <c r="J4" s="422"/>
      <c r="K4" s="423"/>
      <c r="L4" s="424"/>
      <c r="M4" s="424"/>
      <c r="N4" s="424"/>
      <c r="O4" s="424"/>
    </row>
    <row r="5" spans="1:18" ht="33" customHeight="1">
      <c r="A5" s="425"/>
      <c r="B5" s="426"/>
      <c r="C5" s="427"/>
      <c r="D5" s="340"/>
      <c r="E5" s="428" t="s">
        <v>556</v>
      </c>
      <c r="F5" s="429"/>
      <c r="G5" s="430"/>
      <c r="H5" s="431"/>
      <c r="I5" s="432"/>
      <c r="J5" s="433"/>
      <c r="K5" s="434"/>
      <c r="L5" s="424"/>
      <c r="M5" s="424"/>
      <c r="N5" s="424"/>
      <c r="O5" s="424"/>
    </row>
    <row r="6" spans="1:18" ht="33" customHeight="1">
      <c r="A6" s="425"/>
      <c r="B6" s="426"/>
      <c r="C6" s="427"/>
      <c r="D6" s="435"/>
      <c r="E6" s="436" t="s">
        <v>557</v>
      </c>
      <c r="F6" s="435"/>
      <c r="G6" s="367"/>
      <c r="H6" s="420">
        <v>4627</v>
      </c>
      <c r="I6" s="437" t="s">
        <v>558</v>
      </c>
      <c r="J6" s="438"/>
      <c r="K6" s="439"/>
      <c r="L6" s="424"/>
      <c r="M6" s="424"/>
      <c r="N6" s="424"/>
      <c r="O6" s="424"/>
      <c r="R6" s="440"/>
    </row>
    <row r="7" spans="1:18" ht="33" customHeight="1">
      <c r="A7" s="425"/>
      <c r="B7" s="426"/>
      <c r="C7" s="427"/>
      <c r="D7" s="435"/>
      <c r="E7" s="441" t="s">
        <v>559</v>
      </c>
      <c r="F7" s="435"/>
      <c r="G7" s="377"/>
      <c r="H7" s="442"/>
      <c r="I7" s="443"/>
      <c r="J7" s="444"/>
      <c r="K7" s="445"/>
      <c r="L7" s="446"/>
      <c r="M7" s="446"/>
      <c r="N7" s="446"/>
      <c r="O7" s="446"/>
      <c r="R7" s="440"/>
    </row>
    <row r="8" spans="1:18" ht="33" customHeight="1">
      <c r="A8" s="425"/>
      <c r="B8" s="426"/>
      <c r="C8" s="427"/>
      <c r="D8" s="447"/>
      <c r="E8" s="448" t="s">
        <v>560</v>
      </c>
      <c r="F8" s="449"/>
      <c r="G8" s="367"/>
      <c r="H8" s="450">
        <f>+B4-H4-H6</f>
        <v>-16048</v>
      </c>
      <c r="I8" s="437" t="s">
        <v>561</v>
      </c>
      <c r="J8" s="438"/>
      <c r="K8" s="439"/>
      <c r="L8" s="424"/>
      <c r="M8" s="424"/>
      <c r="N8" s="424"/>
      <c r="O8" s="424"/>
    </row>
    <row r="9" spans="1:18" ht="33" customHeight="1">
      <c r="A9" s="425"/>
      <c r="B9" s="426"/>
      <c r="C9" s="427"/>
      <c r="D9" s="451"/>
      <c r="E9" s="452"/>
      <c r="F9" s="453"/>
      <c r="G9" s="393"/>
      <c r="H9" s="454"/>
      <c r="I9" s="443"/>
      <c r="J9" s="444"/>
      <c r="K9" s="445"/>
      <c r="L9" s="424"/>
      <c r="M9" s="424"/>
      <c r="N9" s="424"/>
      <c r="O9" s="424"/>
      <c r="Q9" s="358" t="str">
        <f>IF(B4=H4+H6+H8,"OK","×")</f>
        <v>OK</v>
      </c>
    </row>
    <row r="10" spans="1:18" ht="33" customHeight="1">
      <c r="A10" s="416" t="s">
        <v>562</v>
      </c>
      <c r="B10" s="364">
        <f>一般職!$P$32</f>
        <v>-4204</v>
      </c>
      <c r="C10" s="366"/>
      <c r="D10" s="447"/>
      <c r="E10" s="418" t="s">
        <v>563</v>
      </c>
      <c r="F10" s="453"/>
      <c r="G10" s="455"/>
      <c r="H10" s="450"/>
      <c r="I10" s="421"/>
      <c r="J10" s="422"/>
      <c r="K10" s="423"/>
      <c r="L10" s="424"/>
      <c r="M10" s="424"/>
      <c r="N10" s="424"/>
      <c r="O10" s="424"/>
    </row>
    <row r="11" spans="1:18" ht="33" customHeight="1">
      <c r="A11" s="456"/>
      <c r="B11" s="396"/>
      <c r="C11" s="457"/>
      <c r="D11" s="458"/>
      <c r="E11" s="441" t="s">
        <v>556</v>
      </c>
      <c r="F11" s="459"/>
      <c r="G11" s="460"/>
      <c r="H11" s="454"/>
      <c r="I11" s="432"/>
      <c r="J11" s="433"/>
      <c r="K11" s="434"/>
      <c r="L11" s="446"/>
      <c r="M11" s="446"/>
      <c r="N11" s="446"/>
      <c r="O11" s="446"/>
    </row>
    <row r="12" spans="1:18" ht="33" customHeight="1">
      <c r="A12" s="456"/>
      <c r="B12" s="396"/>
      <c r="C12" s="457"/>
      <c r="D12" s="461"/>
      <c r="E12" s="462" t="s">
        <v>560</v>
      </c>
      <c r="F12" s="449"/>
      <c r="G12" s="370"/>
      <c r="H12" s="450">
        <f>+B10-H10</f>
        <v>-4204</v>
      </c>
      <c r="I12" s="437" t="s">
        <v>561</v>
      </c>
      <c r="J12" s="438"/>
      <c r="K12" s="439"/>
      <c r="L12" s="424"/>
      <c r="M12" s="424"/>
      <c r="N12" s="424"/>
      <c r="O12" s="424"/>
    </row>
    <row r="13" spans="1:18" ht="33" customHeight="1">
      <c r="A13" s="463"/>
      <c r="B13" s="374"/>
      <c r="C13" s="376"/>
      <c r="D13" s="461"/>
      <c r="E13" s="464"/>
      <c r="F13" s="449"/>
      <c r="G13" s="370"/>
      <c r="H13" s="465"/>
      <c r="I13" s="443"/>
      <c r="J13" s="444"/>
      <c r="K13" s="445"/>
      <c r="L13" s="424"/>
      <c r="M13" s="424"/>
      <c r="N13" s="424"/>
      <c r="O13" s="424"/>
      <c r="Q13" s="358" t="str">
        <f>IF(B10=H10+H12,"OK","×")</f>
        <v>OK</v>
      </c>
    </row>
    <row r="14" spans="1:18" ht="22.5" customHeight="1">
      <c r="A14" s="407" t="s">
        <v>564</v>
      </c>
    </row>
  </sheetData>
  <mergeCells count="38">
    <mergeCell ref="E12:E13"/>
    <mergeCell ref="F12:F13"/>
    <mergeCell ref="G12:G13"/>
    <mergeCell ref="H12:H13"/>
    <mergeCell ref="I12:K13"/>
    <mergeCell ref="L12:O13"/>
    <mergeCell ref="L8:O9"/>
    <mergeCell ref="A10:A13"/>
    <mergeCell ref="B10:C13"/>
    <mergeCell ref="D10:D11"/>
    <mergeCell ref="F10:F11"/>
    <mergeCell ref="G10:G11"/>
    <mergeCell ref="H10:H11"/>
    <mergeCell ref="I10:K11"/>
    <mergeCell ref="L10:O11"/>
    <mergeCell ref="D12:D13"/>
    <mergeCell ref="D8:D9"/>
    <mergeCell ref="E8:E9"/>
    <mergeCell ref="F8:F9"/>
    <mergeCell ref="G8:G9"/>
    <mergeCell ref="H8:H9"/>
    <mergeCell ref="I8:K9"/>
    <mergeCell ref="A4:A9"/>
    <mergeCell ref="B4:C9"/>
    <mergeCell ref="G4:G5"/>
    <mergeCell ref="H4:H5"/>
    <mergeCell ref="I4:K5"/>
    <mergeCell ref="L4:O5"/>
    <mergeCell ref="G6:G7"/>
    <mergeCell ref="H6:H7"/>
    <mergeCell ref="I6:K7"/>
    <mergeCell ref="L6:O7"/>
    <mergeCell ref="A1:O1"/>
    <mergeCell ref="A2:O2"/>
    <mergeCell ref="B3:C3"/>
    <mergeCell ref="D3:H3"/>
    <mergeCell ref="I3:K3"/>
    <mergeCell ref="L3:O3"/>
  </mergeCells>
  <phoneticPr fontId="1"/>
  <pageMargins left="0.78740157480314965" right="0.39370078740157483" top="0.98425196850393704" bottom="0.98425196850393704" header="0.51181102362204722" footer="0.51181102362204722"/>
  <pageSetup paperSize="9" firstPageNumber="26"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6A0E-93D1-430B-98D0-2A819F949192}">
  <dimension ref="A1:N15"/>
  <sheetViews>
    <sheetView view="pageBreakPreview" zoomScaleNormal="100" zoomScaleSheetLayoutView="100" workbookViewId="0">
      <selection sqref="A1:M1"/>
    </sheetView>
  </sheetViews>
  <sheetFormatPr defaultColWidth="9" defaultRowHeight="26.25" customHeight="1"/>
  <cols>
    <col min="1" max="1" width="4" style="358" customWidth="1"/>
    <col min="2" max="2" width="23.5" style="358" customWidth="1"/>
    <col min="3" max="4" width="4" style="358" customWidth="1"/>
    <col min="5" max="5" width="19.625" style="358" customWidth="1"/>
    <col min="6" max="6" width="8.625" style="358" customWidth="1"/>
    <col min="7" max="7" width="10" style="358" customWidth="1"/>
    <col min="8" max="8" width="4.5" style="358" customWidth="1"/>
    <col min="9" max="9" width="20" style="358" customWidth="1"/>
    <col min="10" max="10" width="6.25" style="358" customWidth="1"/>
    <col min="11" max="11" width="20" style="358" customWidth="1"/>
    <col min="12" max="12" width="6.25" style="358" customWidth="1"/>
    <col min="13" max="14" width="0" style="358" hidden="1" customWidth="1"/>
    <col min="15" max="16384" width="9" style="358"/>
  </cols>
  <sheetData>
    <row r="1" spans="1:14" ht="26.25" customHeight="1">
      <c r="A1" s="466" t="s">
        <v>565</v>
      </c>
      <c r="B1" s="466"/>
      <c r="C1" s="466"/>
      <c r="D1" s="466"/>
      <c r="E1" s="466"/>
      <c r="F1" s="466"/>
      <c r="G1" s="466"/>
      <c r="H1" s="466"/>
      <c r="I1" s="466"/>
      <c r="J1" s="466"/>
      <c r="K1" s="466"/>
      <c r="L1" s="466"/>
      <c r="M1" s="466"/>
    </row>
    <row r="2" spans="1:14" ht="26.25" customHeight="1">
      <c r="A2" s="414" t="s">
        <v>566</v>
      </c>
      <c r="B2" s="414"/>
      <c r="C2" s="414"/>
      <c r="D2" s="414"/>
      <c r="E2" s="414"/>
      <c r="F2" s="414"/>
      <c r="G2" s="414"/>
      <c r="H2" s="414"/>
      <c r="I2" s="414"/>
      <c r="J2" s="414"/>
      <c r="K2" s="414"/>
      <c r="L2" s="414"/>
    </row>
    <row r="3" spans="1:14" ht="22.5" customHeight="1">
      <c r="A3" s="324" t="s">
        <v>567</v>
      </c>
      <c r="B3" s="361"/>
      <c r="C3" s="361"/>
      <c r="D3" s="361"/>
      <c r="E3" s="361"/>
      <c r="F3" s="361"/>
      <c r="G3" s="361"/>
      <c r="H3" s="467"/>
      <c r="I3" s="324" t="s">
        <v>568</v>
      </c>
      <c r="J3" s="467"/>
      <c r="K3" s="324" t="s">
        <v>569</v>
      </c>
      <c r="L3" s="467"/>
    </row>
    <row r="4" spans="1:14" ht="33" customHeight="1">
      <c r="A4" s="447"/>
      <c r="B4" s="448" t="s">
        <v>570</v>
      </c>
      <c r="C4" s="468"/>
      <c r="D4" s="469"/>
      <c r="E4" s="470" t="s">
        <v>571</v>
      </c>
      <c r="F4" s="470"/>
      <c r="G4" s="471" t="s">
        <v>572</v>
      </c>
      <c r="H4" s="472"/>
      <c r="I4" s="473">
        <v>315996</v>
      </c>
      <c r="J4" s="435"/>
      <c r="K4" s="474">
        <v>276400</v>
      </c>
      <c r="L4" s="475"/>
      <c r="M4" s="440">
        <f>+I4-I7</f>
        <v>283</v>
      </c>
      <c r="N4" s="440">
        <f>+K4-K7</f>
        <v>0</v>
      </c>
    </row>
    <row r="5" spans="1:14" ht="33" customHeight="1">
      <c r="A5" s="458"/>
      <c r="B5" s="452"/>
      <c r="C5" s="476"/>
      <c r="D5" s="477"/>
      <c r="E5" s="470" t="s">
        <v>573</v>
      </c>
      <c r="F5" s="470"/>
      <c r="G5" s="478" t="s">
        <v>572</v>
      </c>
      <c r="H5" s="477"/>
      <c r="I5" s="473">
        <v>354942</v>
      </c>
      <c r="J5" s="479"/>
      <c r="K5" s="473">
        <v>283364</v>
      </c>
      <c r="L5" s="480"/>
      <c r="M5" s="440">
        <f>+I5-I8</f>
        <v>422</v>
      </c>
      <c r="N5" s="440">
        <f>+K5-K8</f>
        <v>0</v>
      </c>
    </row>
    <row r="6" spans="1:14" ht="33" customHeight="1">
      <c r="A6" s="481"/>
      <c r="B6" s="482"/>
      <c r="C6" s="483"/>
      <c r="D6" s="469"/>
      <c r="E6" s="470" t="s">
        <v>574</v>
      </c>
      <c r="F6" s="470"/>
      <c r="G6" s="471" t="s">
        <v>575</v>
      </c>
      <c r="H6" s="472"/>
      <c r="I6" s="484">
        <v>43.6</v>
      </c>
      <c r="J6" s="479"/>
      <c r="K6" s="484">
        <v>55.6</v>
      </c>
      <c r="L6" s="475"/>
      <c r="M6" s="485">
        <f>+I6-I9</f>
        <v>0</v>
      </c>
      <c r="N6" s="485">
        <f>+K6-K9</f>
        <v>0.10000000000000142</v>
      </c>
    </row>
    <row r="7" spans="1:14" ht="33" customHeight="1">
      <c r="A7" s="447"/>
      <c r="B7" s="448" t="s">
        <v>576</v>
      </c>
      <c r="C7" s="468"/>
      <c r="D7" s="469"/>
      <c r="E7" s="470" t="s">
        <v>571</v>
      </c>
      <c r="F7" s="470"/>
      <c r="G7" s="471" t="s">
        <v>572</v>
      </c>
      <c r="H7" s="472"/>
      <c r="I7" s="473">
        <v>315713</v>
      </c>
      <c r="J7" s="435"/>
      <c r="K7" s="474">
        <v>276400</v>
      </c>
      <c r="L7" s="475"/>
    </row>
    <row r="8" spans="1:14" ht="33" customHeight="1">
      <c r="A8" s="458"/>
      <c r="B8" s="452"/>
      <c r="C8" s="476"/>
      <c r="D8" s="477"/>
      <c r="E8" s="470" t="s">
        <v>573</v>
      </c>
      <c r="F8" s="470"/>
      <c r="G8" s="478" t="s">
        <v>572</v>
      </c>
      <c r="H8" s="477"/>
      <c r="I8" s="473">
        <v>354520</v>
      </c>
      <c r="J8" s="479"/>
      <c r="K8" s="473">
        <v>283364</v>
      </c>
      <c r="L8" s="480"/>
      <c r="N8" s="440"/>
    </row>
    <row r="9" spans="1:14" ht="33" customHeight="1">
      <c r="A9" s="481"/>
      <c r="B9" s="482"/>
      <c r="C9" s="483"/>
      <c r="D9" s="469"/>
      <c r="E9" s="470" t="s">
        <v>574</v>
      </c>
      <c r="F9" s="470"/>
      <c r="G9" s="471" t="s">
        <v>575</v>
      </c>
      <c r="H9" s="472"/>
      <c r="I9" s="484">
        <v>43.6</v>
      </c>
      <c r="J9" s="479"/>
      <c r="K9" s="484">
        <v>55.5</v>
      </c>
      <c r="L9" s="475"/>
    </row>
    <row r="10" spans="1:14" ht="26.25" customHeight="1">
      <c r="A10" s="486" t="s">
        <v>564</v>
      </c>
      <c r="B10" s="487"/>
      <c r="C10" s="477"/>
      <c r="D10" s="477"/>
      <c r="E10" s="487"/>
      <c r="F10" s="477"/>
      <c r="G10" s="488"/>
      <c r="H10" s="477"/>
      <c r="I10" s="489"/>
      <c r="J10" s="435"/>
      <c r="K10" s="489"/>
    </row>
    <row r="11" spans="1:14" ht="26.25" customHeight="1">
      <c r="A11" s="490" t="s">
        <v>577</v>
      </c>
      <c r="B11" s="490"/>
      <c r="C11" s="490"/>
      <c r="D11" s="490"/>
      <c r="E11" s="490"/>
      <c r="F11" s="490"/>
      <c r="G11" s="490"/>
      <c r="H11" s="490"/>
      <c r="I11" s="490"/>
      <c r="J11" s="490"/>
      <c r="K11" s="490"/>
      <c r="L11" s="490"/>
    </row>
    <row r="12" spans="1:14" ht="22.5" customHeight="1">
      <c r="A12" s="327" t="s">
        <v>578</v>
      </c>
      <c r="B12" s="328"/>
      <c r="C12" s="329"/>
      <c r="D12" s="327" t="s">
        <v>579</v>
      </c>
      <c r="E12" s="329"/>
      <c r="F12" s="327" t="s">
        <v>580</v>
      </c>
      <c r="G12" s="382"/>
      <c r="H12" s="383"/>
      <c r="I12" s="324" t="s">
        <v>581</v>
      </c>
      <c r="J12" s="361"/>
      <c r="K12" s="361"/>
      <c r="L12" s="467"/>
    </row>
    <row r="13" spans="1:14" ht="22.5" customHeight="1">
      <c r="A13" s="335"/>
      <c r="B13" s="336"/>
      <c r="C13" s="337"/>
      <c r="D13" s="335"/>
      <c r="E13" s="337"/>
      <c r="F13" s="491"/>
      <c r="G13" s="388"/>
      <c r="H13" s="389"/>
      <c r="I13" s="324" t="s">
        <v>582</v>
      </c>
      <c r="J13" s="467"/>
      <c r="K13" s="333" t="s">
        <v>583</v>
      </c>
      <c r="L13" s="334"/>
    </row>
    <row r="14" spans="1:14" ht="33" customHeight="1">
      <c r="A14" s="492"/>
      <c r="B14" s="493" t="s">
        <v>584</v>
      </c>
      <c r="D14" s="364">
        <v>188000</v>
      </c>
      <c r="E14" s="366"/>
      <c r="F14" s="327" t="s">
        <v>585</v>
      </c>
      <c r="G14" s="328"/>
      <c r="H14" s="329"/>
      <c r="I14" s="364">
        <v>188000</v>
      </c>
      <c r="J14" s="365"/>
      <c r="K14" s="323" t="s">
        <v>586</v>
      </c>
      <c r="L14" s="323"/>
    </row>
    <row r="15" spans="1:14" ht="33" customHeight="1">
      <c r="A15" s="494"/>
      <c r="B15" s="495" t="s">
        <v>587</v>
      </c>
      <c r="C15" s="351"/>
      <c r="D15" s="496">
        <v>213600</v>
      </c>
      <c r="E15" s="497"/>
      <c r="F15" s="335"/>
      <c r="G15" s="336"/>
      <c r="H15" s="337"/>
      <c r="I15" s="496">
        <v>220000</v>
      </c>
      <c r="J15" s="498"/>
      <c r="K15" s="323"/>
      <c r="L15" s="323"/>
    </row>
  </sheetData>
  <mergeCells count="30">
    <mergeCell ref="D14:E14"/>
    <mergeCell ref="F14:H15"/>
    <mergeCell ref="I14:J14"/>
    <mergeCell ref="K14:L15"/>
    <mergeCell ref="D15:E15"/>
    <mergeCell ref="I15:J15"/>
    <mergeCell ref="A11:L11"/>
    <mergeCell ref="A12:C13"/>
    <mergeCell ref="D12:E13"/>
    <mergeCell ref="F12:H13"/>
    <mergeCell ref="I12:L12"/>
    <mergeCell ref="I13:J13"/>
    <mergeCell ref="K13:L13"/>
    <mergeCell ref="E6:F6"/>
    <mergeCell ref="A7:A9"/>
    <mergeCell ref="B7:B9"/>
    <mergeCell ref="C7:C9"/>
    <mergeCell ref="E7:F7"/>
    <mergeCell ref="E8:F8"/>
    <mergeCell ref="E9:F9"/>
    <mergeCell ref="A1:M1"/>
    <mergeCell ref="A2:L2"/>
    <mergeCell ref="A3:H3"/>
    <mergeCell ref="I3:J3"/>
    <mergeCell ref="K3:L3"/>
    <mergeCell ref="A4:A6"/>
    <mergeCell ref="B4:B6"/>
    <mergeCell ref="C4:C6"/>
    <mergeCell ref="E4:F4"/>
    <mergeCell ref="E5:F5"/>
  </mergeCells>
  <phoneticPr fontId="1"/>
  <pageMargins left="0.78740157480314965" right="0.39370078740157483" top="0.98425196850393704" bottom="0.98425196850393704" header="0.51181102362204722" footer="0.51181102362204722"/>
  <pageSetup paperSize="9" firstPageNumber="27"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01EBC-468D-401A-83D1-0B62E6CA4D81}">
  <dimension ref="A1:M19"/>
  <sheetViews>
    <sheetView view="pageBreakPreview" zoomScaleNormal="70" zoomScaleSheetLayoutView="100" workbookViewId="0">
      <selection sqref="A1:K1"/>
    </sheetView>
  </sheetViews>
  <sheetFormatPr defaultColWidth="9" defaultRowHeight="13.5"/>
  <cols>
    <col min="1" max="1" width="28.125" style="358" customWidth="1"/>
    <col min="2" max="2" width="16.25" style="358" customWidth="1"/>
    <col min="3" max="3" width="11.25" style="358" customWidth="1"/>
    <col min="4" max="4" width="5" style="358" customWidth="1"/>
    <col min="5" max="5" width="11.25" style="358" customWidth="1"/>
    <col min="6" max="6" width="5" style="358" customWidth="1"/>
    <col min="7" max="7" width="15" style="358" customWidth="1"/>
    <col min="8" max="8" width="11.25" style="358" customWidth="1"/>
    <col min="9" max="9" width="5" style="358" customWidth="1"/>
    <col min="10" max="10" width="11.25" style="358" customWidth="1"/>
    <col min="11" max="11" width="5" style="358" customWidth="1"/>
    <col min="12" max="13" width="0" style="358" hidden="1" customWidth="1"/>
    <col min="14" max="16384" width="9" style="358"/>
  </cols>
  <sheetData>
    <row r="1" spans="1:13" ht="24.75" customHeight="1">
      <c r="A1" s="490" t="s">
        <v>588</v>
      </c>
      <c r="B1" s="490"/>
      <c r="C1" s="490"/>
      <c r="D1" s="490"/>
      <c r="E1" s="490"/>
      <c r="F1" s="490"/>
      <c r="G1" s="490"/>
      <c r="H1" s="490"/>
      <c r="I1" s="490"/>
      <c r="J1" s="490"/>
      <c r="K1" s="490"/>
    </row>
    <row r="2" spans="1:13" ht="22.5" customHeight="1">
      <c r="A2" s="499" t="s">
        <v>589</v>
      </c>
      <c r="B2" s="324" t="s">
        <v>590</v>
      </c>
      <c r="C2" s="361"/>
      <c r="D2" s="361"/>
      <c r="E2" s="361"/>
      <c r="F2" s="467"/>
      <c r="G2" s="324" t="s">
        <v>591</v>
      </c>
      <c r="H2" s="361"/>
      <c r="I2" s="361"/>
      <c r="J2" s="361"/>
      <c r="K2" s="467"/>
    </row>
    <row r="3" spans="1:13" ht="22.5" customHeight="1">
      <c r="A3" s="339"/>
      <c r="B3" s="493" t="s">
        <v>592</v>
      </c>
      <c r="C3" s="324" t="s">
        <v>593</v>
      </c>
      <c r="D3" s="467"/>
      <c r="E3" s="324" t="s">
        <v>594</v>
      </c>
      <c r="F3" s="467"/>
      <c r="G3" s="415" t="s">
        <v>592</v>
      </c>
      <c r="H3" s="323" t="s">
        <v>593</v>
      </c>
      <c r="I3" s="323"/>
      <c r="J3" s="323" t="s">
        <v>594</v>
      </c>
      <c r="K3" s="323"/>
    </row>
    <row r="4" spans="1:13" ht="25.5" customHeight="1">
      <c r="A4" s="499" t="s">
        <v>595</v>
      </c>
      <c r="B4" s="415" t="s">
        <v>596</v>
      </c>
      <c r="C4" s="500">
        <v>41</v>
      </c>
      <c r="D4" s="501"/>
      <c r="E4" s="502">
        <f>ROUND(C4/+$C$10*100,1)</f>
        <v>18.899999999999999</v>
      </c>
      <c r="F4" s="503"/>
      <c r="G4" s="493" t="s">
        <v>596</v>
      </c>
      <c r="H4" s="504"/>
      <c r="I4" s="475"/>
      <c r="J4" s="502"/>
      <c r="K4" s="480"/>
      <c r="L4" s="440">
        <f>+C4-C11</f>
        <v>2</v>
      </c>
      <c r="M4" s="440">
        <f>+H4-H11</f>
        <v>0</v>
      </c>
    </row>
    <row r="5" spans="1:13" ht="25.5" customHeight="1">
      <c r="A5" s="425"/>
      <c r="B5" s="415" t="s">
        <v>597</v>
      </c>
      <c r="C5" s="500">
        <v>25</v>
      </c>
      <c r="D5" s="505"/>
      <c r="E5" s="502">
        <f t="shared" ref="E5:E9" si="0">ROUND(C5/+$C$10*100,1)</f>
        <v>11.5</v>
      </c>
      <c r="F5" s="475"/>
      <c r="G5" s="495" t="s">
        <v>597</v>
      </c>
      <c r="H5" s="506"/>
      <c r="I5" s="480"/>
      <c r="J5" s="502"/>
      <c r="K5" s="475"/>
      <c r="L5" s="440">
        <f t="shared" ref="L5:L10" si="1">+C5-C12</f>
        <v>-1</v>
      </c>
      <c r="M5" s="440">
        <f t="shared" ref="M5:M10" si="2">+H5-H12</f>
        <v>0</v>
      </c>
    </row>
    <row r="6" spans="1:13" ht="25.5" customHeight="1">
      <c r="A6" s="425"/>
      <c r="B6" s="415" t="s">
        <v>598</v>
      </c>
      <c r="C6" s="500">
        <v>64</v>
      </c>
      <c r="D6" s="501"/>
      <c r="E6" s="502">
        <f>100-E4-E5-E7-E8-E9</f>
        <v>29.499999999999993</v>
      </c>
      <c r="F6" s="480"/>
      <c r="G6" s="493" t="s">
        <v>598</v>
      </c>
      <c r="H6" s="504">
        <v>7</v>
      </c>
      <c r="I6" s="475"/>
      <c r="J6" s="502">
        <f>ROUND(H6/+$H$10*100,1)</f>
        <v>100</v>
      </c>
      <c r="K6" s="480"/>
      <c r="L6" s="440">
        <f>+C6-C13</f>
        <v>-14</v>
      </c>
      <c r="M6" s="440">
        <f>+H6-H13</f>
        <v>0</v>
      </c>
    </row>
    <row r="7" spans="1:13" ht="25.5" customHeight="1">
      <c r="A7" s="425"/>
      <c r="B7" s="415" t="s">
        <v>599</v>
      </c>
      <c r="C7" s="500">
        <v>57</v>
      </c>
      <c r="D7" s="505"/>
      <c r="E7" s="502">
        <f t="shared" si="0"/>
        <v>26.3</v>
      </c>
      <c r="F7" s="475"/>
      <c r="G7" s="495"/>
      <c r="H7" s="504"/>
      <c r="I7" s="475"/>
      <c r="J7" s="507"/>
      <c r="K7" s="475"/>
      <c r="L7" s="440">
        <f t="shared" si="1"/>
        <v>8</v>
      </c>
      <c r="M7" s="440">
        <f t="shared" si="2"/>
        <v>0</v>
      </c>
    </row>
    <row r="8" spans="1:13" ht="25.5" customHeight="1">
      <c r="A8" s="425"/>
      <c r="B8" s="415" t="s">
        <v>600</v>
      </c>
      <c r="C8" s="500">
        <v>21</v>
      </c>
      <c r="D8" s="501"/>
      <c r="E8" s="502">
        <f>ROUND(C8/+$C$10*100,1)</f>
        <v>9.6999999999999993</v>
      </c>
      <c r="F8" s="480"/>
      <c r="G8" s="407"/>
      <c r="H8" s="506"/>
      <c r="I8" s="480"/>
      <c r="J8" s="508"/>
      <c r="K8" s="480"/>
      <c r="L8" s="440">
        <f t="shared" si="1"/>
        <v>2</v>
      </c>
      <c r="M8" s="440">
        <f t="shared" si="2"/>
        <v>0</v>
      </c>
    </row>
    <row r="9" spans="1:13" ht="25.5" customHeight="1">
      <c r="A9" s="425"/>
      <c r="B9" s="415" t="s">
        <v>601</v>
      </c>
      <c r="C9" s="500">
        <v>9</v>
      </c>
      <c r="D9" s="505"/>
      <c r="E9" s="502">
        <f t="shared" si="0"/>
        <v>4.0999999999999996</v>
      </c>
      <c r="F9" s="475"/>
      <c r="G9" s="509"/>
      <c r="H9" s="504"/>
      <c r="I9" s="475"/>
      <c r="J9" s="507"/>
      <c r="K9" s="475"/>
      <c r="L9" s="440">
        <f t="shared" si="1"/>
        <v>2</v>
      </c>
      <c r="M9" s="440">
        <f t="shared" si="2"/>
        <v>0</v>
      </c>
    </row>
    <row r="10" spans="1:13" ht="25.5" customHeight="1">
      <c r="A10" s="510"/>
      <c r="B10" s="415" t="s">
        <v>508</v>
      </c>
      <c r="C10" s="504">
        <f>SUM(C4:C9)</f>
        <v>217</v>
      </c>
      <c r="D10" s="351"/>
      <c r="E10" s="502">
        <f>SUM(E4:E9)</f>
        <v>99.999999999999986</v>
      </c>
      <c r="F10" s="480"/>
      <c r="G10" s="511" t="s">
        <v>508</v>
      </c>
      <c r="H10" s="504">
        <f>SUM(H4:H7)</f>
        <v>7</v>
      </c>
      <c r="I10" s="475"/>
      <c r="J10" s="507">
        <f>SUM(J4:J7)</f>
        <v>100</v>
      </c>
      <c r="K10" s="475"/>
      <c r="L10" s="440">
        <f t="shared" si="1"/>
        <v>-1</v>
      </c>
      <c r="M10" s="440">
        <f t="shared" si="2"/>
        <v>0</v>
      </c>
    </row>
    <row r="11" spans="1:13" ht="25.5" customHeight="1">
      <c r="A11" s="499" t="s">
        <v>602</v>
      </c>
      <c r="B11" s="415" t="s">
        <v>596</v>
      </c>
      <c r="C11" s="500">
        <v>39</v>
      </c>
      <c r="D11" s="501"/>
      <c r="E11" s="502">
        <f>ROUND(C11/+$C$17*100,1)</f>
        <v>17.899999999999999</v>
      </c>
      <c r="F11" s="503"/>
      <c r="G11" s="493" t="s">
        <v>596</v>
      </c>
      <c r="H11" s="504"/>
      <c r="I11" s="475"/>
      <c r="J11" s="502"/>
      <c r="K11" s="480"/>
    </row>
    <row r="12" spans="1:13" ht="25.5" customHeight="1">
      <c r="A12" s="425"/>
      <c r="B12" s="415" t="s">
        <v>597</v>
      </c>
      <c r="C12" s="500">
        <v>26</v>
      </c>
      <c r="D12" s="505"/>
      <c r="E12" s="502">
        <f>ROUND(C12/+$C$17*100,1)</f>
        <v>11.9</v>
      </c>
      <c r="F12" s="475"/>
      <c r="G12" s="495" t="s">
        <v>597</v>
      </c>
      <c r="H12" s="506"/>
      <c r="I12" s="480"/>
      <c r="J12" s="502"/>
      <c r="K12" s="475"/>
    </row>
    <row r="13" spans="1:13" ht="25.5" customHeight="1">
      <c r="A13" s="425"/>
      <c r="B13" s="415" t="s">
        <v>598</v>
      </c>
      <c r="C13" s="500">
        <v>78</v>
      </c>
      <c r="D13" s="501"/>
      <c r="E13" s="502">
        <f>100-E11-E12-E14-E15-E16</f>
        <v>35.799999999999983</v>
      </c>
      <c r="F13" s="480"/>
      <c r="G13" s="493" t="s">
        <v>598</v>
      </c>
      <c r="H13" s="504">
        <v>7</v>
      </c>
      <c r="I13" s="475"/>
      <c r="J13" s="502">
        <f>ROUND(H13/+$H$17*100,1)</f>
        <v>100</v>
      </c>
      <c r="K13" s="480"/>
    </row>
    <row r="14" spans="1:13" ht="25.5" customHeight="1">
      <c r="A14" s="425"/>
      <c r="B14" s="415" t="s">
        <v>599</v>
      </c>
      <c r="C14" s="500">
        <v>49</v>
      </c>
      <c r="D14" s="505"/>
      <c r="E14" s="502">
        <f t="shared" ref="E14:E16" si="3">ROUND(C14/+$C$17*100,1)</f>
        <v>22.5</v>
      </c>
      <c r="F14" s="475"/>
      <c r="G14" s="495"/>
      <c r="H14" s="504"/>
      <c r="I14" s="475"/>
      <c r="J14" s="507"/>
      <c r="K14" s="475"/>
    </row>
    <row r="15" spans="1:13" ht="25.5" customHeight="1">
      <c r="A15" s="425"/>
      <c r="B15" s="415" t="s">
        <v>600</v>
      </c>
      <c r="C15" s="500">
        <v>19</v>
      </c>
      <c r="D15" s="501"/>
      <c r="E15" s="502">
        <f t="shared" si="3"/>
        <v>8.6999999999999993</v>
      </c>
      <c r="F15" s="480"/>
      <c r="G15" s="407"/>
      <c r="H15" s="506"/>
      <c r="I15" s="480"/>
      <c r="J15" s="508"/>
      <c r="K15" s="480"/>
    </row>
    <row r="16" spans="1:13" ht="25.5" customHeight="1">
      <c r="A16" s="425"/>
      <c r="B16" s="415" t="s">
        <v>601</v>
      </c>
      <c r="C16" s="500">
        <v>7</v>
      </c>
      <c r="D16" s="505"/>
      <c r="E16" s="502">
        <f t="shared" si="3"/>
        <v>3.2</v>
      </c>
      <c r="F16" s="475"/>
      <c r="G16" s="509"/>
      <c r="H16" s="504"/>
      <c r="I16" s="475"/>
      <c r="J16" s="507"/>
      <c r="K16" s="475"/>
    </row>
    <row r="17" spans="1:11" ht="25.5" customHeight="1">
      <c r="A17" s="510"/>
      <c r="B17" s="415" t="s">
        <v>508</v>
      </c>
      <c r="C17" s="504">
        <f>SUM(C11:C16)</f>
        <v>218</v>
      </c>
      <c r="D17" s="351"/>
      <c r="E17" s="502">
        <f>SUM(E11:E16)</f>
        <v>99.999999999999986</v>
      </c>
      <c r="F17" s="475"/>
      <c r="G17" s="511" t="s">
        <v>508</v>
      </c>
      <c r="H17" s="504">
        <f>SUM(H11:H14)</f>
        <v>7</v>
      </c>
      <c r="I17" s="475"/>
      <c r="J17" s="507">
        <f>SUM(J11:J14)</f>
        <v>100</v>
      </c>
      <c r="K17" s="475"/>
    </row>
    <row r="19" spans="1:11" hidden="1">
      <c r="E19" s="358" t="str">
        <f>IF(E10=E17,"OK","違うよ！")</f>
        <v>OK</v>
      </c>
      <c r="J19" s="358" t="str">
        <f>IF(J10=J17,"OK","違うよ！")</f>
        <v>OK</v>
      </c>
    </row>
  </sheetData>
  <mergeCells count="10">
    <mergeCell ref="A4:A10"/>
    <mergeCell ref="A11:A17"/>
    <mergeCell ref="A1:K1"/>
    <mergeCell ref="A2:A3"/>
    <mergeCell ref="B2:F2"/>
    <mergeCell ref="G2:K2"/>
    <mergeCell ref="C3:D3"/>
    <mergeCell ref="E3:F3"/>
    <mergeCell ref="H3:I3"/>
    <mergeCell ref="J3:K3"/>
  </mergeCells>
  <phoneticPr fontId="1"/>
  <pageMargins left="0.78740157480314965" right="0.39370078740157483" top="0.98425196850393704" bottom="0.98425196850393704" header="0.51181102362204722" footer="0.51181102362204722"/>
  <pageSetup paperSize="9" firstPageNumber="28"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957C-697F-4427-B9D8-B95497073968}">
  <dimension ref="A1:G22"/>
  <sheetViews>
    <sheetView view="pageBreakPreview" zoomScaleNormal="100" zoomScaleSheetLayoutView="100" workbookViewId="0">
      <selection sqref="A1:G1"/>
    </sheetView>
  </sheetViews>
  <sheetFormatPr defaultColWidth="9" defaultRowHeight="18.75" customHeight="1"/>
  <cols>
    <col min="1" max="1" width="17.625" style="477" customWidth="1"/>
    <col min="2" max="7" width="19.625" style="477" customWidth="1"/>
    <col min="8" max="16384" width="9" style="477"/>
  </cols>
  <sheetData>
    <row r="1" spans="1:7" ht="22.5" customHeight="1">
      <c r="A1" s="512" t="s">
        <v>603</v>
      </c>
      <c r="B1" s="512"/>
      <c r="C1" s="512"/>
      <c r="D1" s="512"/>
      <c r="E1" s="512"/>
      <c r="F1" s="512"/>
      <c r="G1" s="512"/>
    </row>
    <row r="2" spans="1:7" ht="22.5" customHeight="1">
      <c r="A2" s="513" t="s">
        <v>604</v>
      </c>
      <c r="B2" s="513" t="s">
        <v>605</v>
      </c>
      <c r="C2" s="513" t="s">
        <v>606</v>
      </c>
      <c r="D2" s="513" t="s">
        <v>607</v>
      </c>
      <c r="E2" s="513" t="s">
        <v>608</v>
      </c>
      <c r="F2" s="513" t="s">
        <v>609</v>
      </c>
      <c r="G2" s="513" t="s">
        <v>610</v>
      </c>
    </row>
    <row r="3" spans="1:7" ht="18.95" customHeight="1">
      <c r="A3" s="416" t="s">
        <v>568</v>
      </c>
      <c r="B3" s="514" t="s">
        <v>611</v>
      </c>
      <c r="C3" s="514" t="s">
        <v>612</v>
      </c>
      <c r="D3" s="514" t="s">
        <v>613</v>
      </c>
      <c r="E3" s="514" t="s">
        <v>614</v>
      </c>
      <c r="F3" s="514" t="s">
        <v>615</v>
      </c>
      <c r="G3" s="514" t="s">
        <v>616</v>
      </c>
    </row>
    <row r="4" spans="1:7" ht="18.95" customHeight="1">
      <c r="A4" s="456"/>
      <c r="B4" s="515"/>
      <c r="C4" s="515"/>
      <c r="D4" s="515"/>
      <c r="E4" s="515"/>
      <c r="F4" s="515"/>
      <c r="G4" s="515"/>
    </row>
    <row r="5" spans="1:7" ht="18.95" customHeight="1">
      <c r="A5" s="456"/>
      <c r="B5" s="515"/>
      <c r="C5" s="515"/>
      <c r="D5" s="515"/>
      <c r="E5" s="515"/>
      <c r="F5" s="515"/>
      <c r="G5" s="515"/>
    </row>
    <row r="6" spans="1:7" ht="18.95" customHeight="1">
      <c r="A6" s="456"/>
      <c r="B6" s="515"/>
      <c r="C6" s="515"/>
      <c r="D6" s="515"/>
      <c r="E6" s="515"/>
      <c r="F6" s="515"/>
      <c r="G6" s="515"/>
    </row>
    <row r="7" spans="1:7" ht="18.95" customHeight="1">
      <c r="A7" s="456"/>
      <c r="B7" s="515"/>
      <c r="C7" s="515"/>
      <c r="D7" s="515"/>
      <c r="E7" s="515"/>
      <c r="F7" s="515"/>
      <c r="G7" s="515"/>
    </row>
    <row r="8" spans="1:7" ht="18.95" customHeight="1">
      <c r="A8" s="456"/>
      <c r="B8" s="515"/>
      <c r="C8" s="515"/>
      <c r="D8" s="515"/>
      <c r="E8" s="515"/>
      <c r="F8" s="515"/>
      <c r="G8" s="515"/>
    </row>
    <row r="9" spans="1:7" ht="18.95" customHeight="1">
      <c r="A9" s="456"/>
      <c r="B9" s="516"/>
      <c r="C9" s="516"/>
      <c r="D9" s="516"/>
      <c r="E9" s="516"/>
      <c r="F9" s="516"/>
      <c r="G9" s="516"/>
    </row>
    <row r="10" spans="1:7" ht="18.95" customHeight="1">
      <c r="A10" s="463"/>
      <c r="B10" s="517"/>
      <c r="C10" s="517"/>
      <c r="D10" s="517"/>
      <c r="E10" s="517"/>
      <c r="F10" s="517"/>
      <c r="G10" s="517"/>
    </row>
    <row r="13" spans="1:7" ht="22.5" customHeight="1">
      <c r="A13" s="513" t="s">
        <v>604</v>
      </c>
      <c r="B13" s="518" t="s">
        <v>596</v>
      </c>
      <c r="C13" s="518"/>
      <c r="D13" s="519" t="s">
        <v>617</v>
      </c>
      <c r="E13" s="520"/>
      <c r="F13" s="519" t="s">
        <v>618</v>
      </c>
      <c r="G13" s="521"/>
    </row>
    <row r="14" spans="1:7" ht="18.75" customHeight="1">
      <c r="A14" s="518" t="s">
        <v>569</v>
      </c>
      <c r="B14" s="522" t="s">
        <v>619</v>
      </c>
      <c r="C14" s="523"/>
      <c r="D14" s="522" t="s">
        <v>620</v>
      </c>
      <c r="E14" s="523"/>
      <c r="F14" s="522" t="s">
        <v>621</v>
      </c>
      <c r="G14" s="523"/>
    </row>
    <row r="15" spans="1:7" ht="18.75" customHeight="1">
      <c r="A15" s="518"/>
      <c r="B15" s="524"/>
      <c r="C15" s="525"/>
      <c r="D15" s="524"/>
      <c r="E15" s="525"/>
      <c r="F15" s="524"/>
      <c r="G15" s="525"/>
    </row>
    <row r="16" spans="1:7" ht="18.75" customHeight="1">
      <c r="A16" s="518"/>
      <c r="B16" s="524"/>
      <c r="C16" s="525"/>
      <c r="D16" s="524"/>
      <c r="E16" s="525"/>
      <c r="F16" s="524"/>
      <c r="G16" s="525"/>
    </row>
    <row r="17" spans="1:7" ht="18.75" customHeight="1">
      <c r="A17" s="518"/>
      <c r="B17" s="524"/>
      <c r="C17" s="525"/>
      <c r="D17" s="524"/>
      <c r="E17" s="525"/>
      <c r="F17" s="524"/>
      <c r="G17" s="525"/>
    </row>
    <row r="18" spans="1:7" ht="18.75" customHeight="1">
      <c r="A18" s="518"/>
      <c r="B18" s="524"/>
      <c r="C18" s="525"/>
      <c r="D18" s="524"/>
      <c r="E18" s="525"/>
      <c r="F18" s="524"/>
      <c r="G18" s="525"/>
    </row>
    <row r="19" spans="1:7" ht="18.75" customHeight="1">
      <c r="A19" s="518"/>
      <c r="B19" s="526"/>
      <c r="C19" s="527"/>
      <c r="D19" s="526"/>
      <c r="E19" s="528"/>
      <c r="F19" s="526"/>
      <c r="G19" s="527"/>
    </row>
    <row r="20" spans="1:7" ht="18.75" customHeight="1">
      <c r="A20" s="518"/>
      <c r="B20" s="526"/>
      <c r="C20" s="527"/>
      <c r="D20" s="526"/>
      <c r="E20" s="528"/>
      <c r="F20" s="526"/>
      <c r="G20" s="527"/>
    </row>
    <row r="21" spans="1:7" ht="18.75" customHeight="1">
      <c r="A21" s="518"/>
      <c r="B21" s="463"/>
      <c r="C21" s="463"/>
      <c r="D21" s="529"/>
      <c r="E21" s="530"/>
      <c r="F21" s="531"/>
      <c r="G21" s="483"/>
    </row>
    <row r="22" spans="1:7" ht="18.75" customHeight="1">
      <c r="D22" s="488"/>
      <c r="E22" s="488"/>
    </row>
  </sheetData>
  <mergeCells count="18">
    <mergeCell ref="B13:C13"/>
    <mergeCell ref="D13:E13"/>
    <mergeCell ref="F13:G13"/>
    <mergeCell ref="A14:A21"/>
    <mergeCell ref="B14:C18"/>
    <mergeCell ref="D14:E18"/>
    <mergeCell ref="F14:G18"/>
    <mergeCell ref="B21:C21"/>
    <mergeCell ref="D21:E21"/>
    <mergeCell ref="F21:G21"/>
    <mergeCell ref="A1:G1"/>
    <mergeCell ref="A3:A10"/>
    <mergeCell ref="B3:B8"/>
    <mergeCell ref="C3:C8"/>
    <mergeCell ref="D3:D8"/>
    <mergeCell ref="E3:E8"/>
    <mergeCell ref="F3:F8"/>
    <mergeCell ref="G3:G8"/>
  </mergeCells>
  <phoneticPr fontId="1"/>
  <pageMargins left="0.78740157480314965" right="0.39370078740157483" top="0.98425196850393704" bottom="0.98425196850393704" header="0.51181102362204722" footer="0.51181102362204722"/>
  <pageSetup paperSize="9" firstPageNumber="29"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C57B1-ADC3-4572-97D5-9FDD31D590D7}">
  <dimension ref="A1:P16"/>
  <sheetViews>
    <sheetView view="pageBreakPreview" zoomScaleNormal="100" zoomScaleSheetLayoutView="100" workbookViewId="0">
      <selection activeCell="C1" sqref="C1"/>
    </sheetView>
  </sheetViews>
  <sheetFormatPr defaultColWidth="9" defaultRowHeight="26.25" customHeight="1"/>
  <cols>
    <col min="1" max="1" width="5.625" style="322" customWidth="1"/>
    <col min="2" max="2" width="14.375" style="322" customWidth="1"/>
    <col min="3" max="3" width="7.625" style="322" customWidth="1"/>
    <col min="4" max="4" width="4.625" style="322" customWidth="1"/>
    <col min="5" max="5" width="5.625" style="322" customWidth="1"/>
    <col min="6" max="8" width="17.125" style="322" customWidth="1"/>
    <col min="9" max="13" width="9" style="322"/>
    <col min="14" max="16" width="0" style="322" hidden="1" customWidth="1"/>
    <col min="17" max="16384" width="9" style="322"/>
  </cols>
  <sheetData>
    <row r="1" spans="1:16" ht="26.25" customHeight="1">
      <c r="A1" s="358" t="s">
        <v>622</v>
      </c>
    </row>
    <row r="2" spans="1:16" ht="22.5" customHeight="1">
      <c r="A2" s="323" t="s">
        <v>623</v>
      </c>
      <c r="B2" s="323"/>
      <c r="C2" s="323"/>
      <c r="D2" s="323"/>
      <c r="E2" s="323"/>
      <c r="F2" s="415" t="s">
        <v>624</v>
      </c>
      <c r="G2" s="415" t="s">
        <v>625</v>
      </c>
      <c r="H2" s="415" t="s">
        <v>626</v>
      </c>
      <c r="I2" s="358"/>
      <c r="J2" s="358"/>
      <c r="K2" s="358"/>
      <c r="L2" s="358"/>
    </row>
    <row r="3" spans="1:16" ht="27.75" customHeight="1">
      <c r="A3" s="532" t="s">
        <v>490</v>
      </c>
      <c r="B3" s="324" t="s">
        <v>627</v>
      </c>
      <c r="C3" s="361"/>
      <c r="D3" s="495" t="s">
        <v>628</v>
      </c>
      <c r="E3" s="533" t="s">
        <v>629</v>
      </c>
      <c r="F3" s="415">
        <f>SUM(G3:H3)</f>
        <v>224</v>
      </c>
      <c r="G3" s="415">
        <v>217</v>
      </c>
      <c r="H3" s="415">
        <v>7</v>
      </c>
      <c r="I3" s="358"/>
      <c r="J3" s="358"/>
      <c r="K3" s="358"/>
      <c r="L3" s="358"/>
      <c r="N3" s="534">
        <f>+F3-F10</f>
        <v>-1</v>
      </c>
      <c r="O3" s="534">
        <f>+G3-G10</f>
        <v>-1</v>
      </c>
      <c r="P3" s="534">
        <f>+H3-H10</f>
        <v>0</v>
      </c>
    </row>
    <row r="4" spans="1:16" ht="27.75" customHeight="1">
      <c r="A4" s="532"/>
      <c r="B4" s="324" t="s">
        <v>630</v>
      </c>
      <c r="C4" s="361"/>
      <c r="D4" s="495" t="s">
        <v>631</v>
      </c>
      <c r="E4" s="533" t="s">
        <v>629</v>
      </c>
      <c r="F4" s="415">
        <f>SUM(G4:H4)</f>
        <v>186</v>
      </c>
      <c r="G4" s="415">
        <f>G3-35</f>
        <v>182</v>
      </c>
      <c r="H4" s="415">
        <f>H3-3</f>
        <v>4</v>
      </c>
      <c r="I4" s="358"/>
      <c r="J4" s="358"/>
      <c r="K4" s="358"/>
      <c r="L4" s="358"/>
      <c r="N4" s="534">
        <f t="shared" ref="N4:P9" si="0">+F4-F11</f>
        <v>-1</v>
      </c>
      <c r="O4" s="534">
        <f t="shared" si="0"/>
        <v>-1</v>
      </c>
      <c r="P4" s="534">
        <f t="shared" si="0"/>
        <v>0</v>
      </c>
    </row>
    <row r="5" spans="1:16" ht="27.75" customHeight="1">
      <c r="A5" s="532"/>
      <c r="B5" s="323" t="s">
        <v>632</v>
      </c>
      <c r="C5" s="535" t="s">
        <v>633</v>
      </c>
      <c r="D5" s="535"/>
      <c r="E5" s="533" t="s">
        <v>629</v>
      </c>
      <c r="F5" s="415"/>
      <c r="G5" s="415"/>
      <c r="H5" s="415"/>
      <c r="I5" s="358"/>
      <c r="J5" s="358"/>
      <c r="K5" s="358"/>
      <c r="L5" s="358"/>
      <c r="N5" s="534">
        <f t="shared" si="0"/>
        <v>0</v>
      </c>
      <c r="O5" s="534">
        <f t="shared" si="0"/>
        <v>0</v>
      </c>
      <c r="P5" s="534">
        <f t="shared" si="0"/>
        <v>0</v>
      </c>
    </row>
    <row r="6" spans="1:16" ht="27.75" customHeight="1">
      <c r="A6" s="532"/>
      <c r="B6" s="323"/>
      <c r="C6" s="535" t="s">
        <v>634</v>
      </c>
      <c r="D6" s="535"/>
      <c r="E6" s="533" t="s">
        <v>629</v>
      </c>
      <c r="F6" s="415"/>
      <c r="G6" s="415"/>
      <c r="H6" s="415"/>
      <c r="I6" s="358"/>
      <c r="J6" s="358"/>
      <c r="K6" s="358"/>
      <c r="L6" s="358"/>
      <c r="N6" s="534">
        <f t="shared" si="0"/>
        <v>0</v>
      </c>
      <c r="O6" s="534">
        <f t="shared" si="0"/>
        <v>0</v>
      </c>
      <c r="P6" s="534">
        <f t="shared" si="0"/>
        <v>0</v>
      </c>
    </row>
    <row r="7" spans="1:16" ht="27.75" customHeight="1">
      <c r="A7" s="532"/>
      <c r="B7" s="323"/>
      <c r="C7" s="535" t="s">
        <v>635</v>
      </c>
      <c r="D7" s="535"/>
      <c r="E7" s="533" t="s">
        <v>629</v>
      </c>
      <c r="F7" s="415">
        <f>SUM(G7:H7)</f>
        <v>7</v>
      </c>
      <c r="G7" s="415">
        <v>7</v>
      </c>
      <c r="H7" s="415"/>
      <c r="I7" s="358"/>
      <c r="J7" s="358"/>
      <c r="K7" s="358"/>
      <c r="L7" s="358"/>
      <c r="N7" s="534">
        <f t="shared" si="0"/>
        <v>0</v>
      </c>
      <c r="O7" s="534">
        <f t="shared" si="0"/>
        <v>0</v>
      </c>
      <c r="P7" s="534">
        <f t="shared" si="0"/>
        <v>0</v>
      </c>
    </row>
    <row r="8" spans="1:16" ht="27.75" customHeight="1">
      <c r="A8" s="532"/>
      <c r="B8" s="323"/>
      <c r="C8" s="535" t="s">
        <v>636</v>
      </c>
      <c r="D8" s="535"/>
      <c r="E8" s="533" t="s">
        <v>629</v>
      </c>
      <c r="F8" s="415">
        <f>SUM(G8:H8)</f>
        <v>179</v>
      </c>
      <c r="G8" s="415">
        <f>G4-G5-G6-G7</f>
        <v>175</v>
      </c>
      <c r="H8" s="415">
        <f>H4-H5-H6-H7</f>
        <v>4</v>
      </c>
      <c r="I8" s="358"/>
      <c r="J8" s="358"/>
      <c r="K8" s="358"/>
      <c r="L8" s="358"/>
      <c r="N8" s="534">
        <f t="shared" si="0"/>
        <v>-1</v>
      </c>
      <c r="O8" s="534">
        <f t="shared" si="0"/>
        <v>-1</v>
      </c>
      <c r="P8" s="534">
        <f t="shared" si="0"/>
        <v>0</v>
      </c>
    </row>
    <row r="9" spans="1:16" ht="27.75" customHeight="1">
      <c r="A9" s="532"/>
      <c r="B9" s="324" t="s">
        <v>637</v>
      </c>
      <c r="C9" s="361"/>
      <c r="D9" s="361" t="s">
        <v>638</v>
      </c>
      <c r="E9" s="467"/>
      <c r="F9" s="536">
        <f>+ROUND(F4/F3*100,1)</f>
        <v>83</v>
      </c>
      <c r="G9" s="415">
        <f>+ROUND(G4/G3*100,1)</f>
        <v>83.9</v>
      </c>
      <c r="H9" s="537">
        <f>+ROUND(H4/H3*100,1)</f>
        <v>57.1</v>
      </c>
      <c r="I9" s="358"/>
      <c r="J9" s="358"/>
      <c r="K9" s="358"/>
      <c r="L9" s="358"/>
      <c r="N9" s="538">
        <f t="shared" si="0"/>
        <v>-9.9999999999994316E-2</v>
      </c>
      <c r="O9" s="538">
        <f t="shared" si="0"/>
        <v>0</v>
      </c>
      <c r="P9" s="538">
        <f t="shared" si="0"/>
        <v>0</v>
      </c>
    </row>
    <row r="10" spans="1:16" ht="27.75" customHeight="1">
      <c r="A10" s="532" t="s">
        <v>514</v>
      </c>
      <c r="B10" s="324" t="s">
        <v>627</v>
      </c>
      <c r="C10" s="361"/>
      <c r="D10" s="495" t="s">
        <v>628</v>
      </c>
      <c r="E10" s="533" t="s">
        <v>629</v>
      </c>
      <c r="F10" s="415">
        <f>SUM(G10:H10)</f>
        <v>225</v>
      </c>
      <c r="G10" s="415">
        <v>218</v>
      </c>
      <c r="H10" s="415">
        <v>7</v>
      </c>
      <c r="I10" s="358"/>
      <c r="J10" s="358"/>
      <c r="K10" s="358"/>
      <c r="L10" s="358"/>
    </row>
    <row r="11" spans="1:16" ht="27.75" customHeight="1">
      <c r="A11" s="532"/>
      <c r="B11" s="324" t="s">
        <v>630</v>
      </c>
      <c r="C11" s="361"/>
      <c r="D11" s="495" t="s">
        <v>631</v>
      </c>
      <c r="E11" s="533" t="s">
        <v>629</v>
      </c>
      <c r="F11" s="415">
        <f>SUM(G11:H11)</f>
        <v>187</v>
      </c>
      <c r="G11" s="415">
        <f>G10-35</f>
        <v>183</v>
      </c>
      <c r="H11" s="415">
        <f>H10-3</f>
        <v>4</v>
      </c>
      <c r="I11" s="358"/>
      <c r="J11" s="358"/>
      <c r="K11" s="358"/>
      <c r="L11" s="358"/>
    </row>
    <row r="12" spans="1:16" ht="27.75" customHeight="1">
      <c r="A12" s="532"/>
      <c r="B12" s="323" t="s">
        <v>632</v>
      </c>
      <c r="C12" s="535" t="s">
        <v>633</v>
      </c>
      <c r="D12" s="535"/>
      <c r="E12" s="533" t="s">
        <v>629</v>
      </c>
      <c r="F12" s="415"/>
      <c r="G12" s="415"/>
      <c r="H12" s="415"/>
      <c r="I12" s="358"/>
      <c r="J12" s="358"/>
      <c r="K12" s="358"/>
      <c r="L12" s="358"/>
    </row>
    <row r="13" spans="1:16" ht="27.75" customHeight="1">
      <c r="A13" s="532"/>
      <c r="B13" s="323"/>
      <c r="C13" s="535" t="s">
        <v>634</v>
      </c>
      <c r="D13" s="535"/>
      <c r="E13" s="533" t="s">
        <v>629</v>
      </c>
      <c r="F13" s="415"/>
      <c r="G13" s="415"/>
      <c r="H13" s="415"/>
    </row>
    <row r="14" spans="1:16" ht="27.75" customHeight="1">
      <c r="A14" s="532"/>
      <c r="B14" s="323"/>
      <c r="C14" s="535" t="s">
        <v>635</v>
      </c>
      <c r="D14" s="535"/>
      <c r="E14" s="533" t="s">
        <v>629</v>
      </c>
      <c r="F14" s="415">
        <f>SUM(G14:H14)</f>
        <v>7</v>
      </c>
      <c r="G14" s="415">
        <v>7</v>
      </c>
      <c r="H14" s="415"/>
    </row>
    <row r="15" spans="1:16" ht="27.75" customHeight="1">
      <c r="A15" s="532"/>
      <c r="B15" s="323"/>
      <c r="C15" s="535" t="s">
        <v>636</v>
      </c>
      <c r="D15" s="535"/>
      <c r="E15" s="533" t="s">
        <v>629</v>
      </c>
      <c r="F15" s="415">
        <f>SUM(G15:H15)</f>
        <v>180</v>
      </c>
      <c r="G15" s="415">
        <f>G11-G12-G13-G14</f>
        <v>176</v>
      </c>
      <c r="H15" s="415">
        <f>H11-H12-H13-H14</f>
        <v>4</v>
      </c>
    </row>
    <row r="16" spans="1:16" ht="27.75" customHeight="1">
      <c r="A16" s="532"/>
      <c r="B16" s="324" t="s">
        <v>637</v>
      </c>
      <c r="C16" s="361"/>
      <c r="D16" s="361" t="s">
        <v>638</v>
      </c>
      <c r="E16" s="467"/>
      <c r="F16" s="536">
        <f>+ROUND(F11/F10*100,1)</f>
        <v>83.1</v>
      </c>
      <c r="G16" s="415">
        <f>+ROUND(G11/G10*100,1)</f>
        <v>83.9</v>
      </c>
      <c r="H16" s="537">
        <f>+ROUND(H11/H10*100,1)</f>
        <v>57.1</v>
      </c>
    </row>
  </sheetData>
  <mergeCells count="21">
    <mergeCell ref="D16:E16"/>
    <mergeCell ref="D9:E9"/>
    <mergeCell ref="A10:A16"/>
    <mergeCell ref="B10:C10"/>
    <mergeCell ref="B11:C11"/>
    <mergeCell ref="B12:B15"/>
    <mergeCell ref="C12:D12"/>
    <mergeCell ref="C13:D13"/>
    <mergeCell ref="C14:D14"/>
    <mergeCell ref="C15:D15"/>
    <mergeCell ref="B16:C16"/>
    <mergeCell ref="A2:E2"/>
    <mergeCell ref="A3:A9"/>
    <mergeCell ref="B3:C3"/>
    <mergeCell ref="B4:C4"/>
    <mergeCell ref="B5:B8"/>
    <mergeCell ref="C5:D5"/>
    <mergeCell ref="C6:D6"/>
    <mergeCell ref="C7:D7"/>
    <mergeCell ref="C8:D8"/>
    <mergeCell ref="B9:C9"/>
  </mergeCells>
  <phoneticPr fontId="1"/>
  <pageMargins left="0.78740157480314965" right="0.39370078740157483" top="0.98425196850393704" bottom="0.98425196850393704" header="0.51181102362204722" footer="0.51181102362204722"/>
  <pageSetup paperSize="9" firstPageNumber="30"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5190-61BF-4DA9-AD7B-CAFDB07F5994}">
  <dimension ref="A1:U20"/>
  <sheetViews>
    <sheetView view="pageBreakPreview" zoomScaleNormal="100" zoomScaleSheetLayoutView="100" workbookViewId="0">
      <selection sqref="A1:T1"/>
    </sheetView>
  </sheetViews>
  <sheetFormatPr defaultColWidth="9" defaultRowHeight="22.5" customHeight="1"/>
  <cols>
    <col min="1" max="1" width="2.625" style="358" customWidth="1"/>
    <col min="2" max="2" width="11.25" style="358" customWidth="1"/>
    <col min="3" max="3" width="2.625" style="358" customWidth="1"/>
    <col min="4" max="19" width="6.125" style="358" customWidth="1"/>
    <col min="20" max="20" width="9.625" style="358" customWidth="1"/>
    <col min="21" max="16384" width="9" style="358"/>
  </cols>
  <sheetData>
    <row r="1" spans="1:21" ht="22.5" customHeight="1">
      <c r="A1" s="414" t="s">
        <v>639</v>
      </c>
      <c r="B1" s="414"/>
      <c r="C1" s="414"/>
      <c r="D1" s="414"/>
      <c r="E1" s="414"/>
      <c r="F1" s="414"/>
      <c r="G1" s="414"/>
      <c r="H1" s="414"/>
      <c r="I1" s="414"/>
      <c r="J1" s="414"/>
      <c r="K1" s="414"/>
      <c r="L1" s="414"/>
      <c r="M1" s="414"/>
      <c r="N1" s="414"/>
      <c r="O1" s="414"/>
      <c r="P1" s="414"/>
      <c r="Q1" s="414"/>
      <c r="R1" s="414"/>
      <c r="S1" s="414"/>
      <c r="T1" s="414"/>
    </row>
    <row r="2" spans="1:21" ht="22.5" customHeight="1" thickBot="1">
      <c r="A2" s="539" t="s">
        <v>549</v>
      </c>
      <c r="B2" s="540"/>
      <c r="C2" s="541"/>
      <c r="D2" s="542" t="s">
        <v>640</v>
      </c>
      <c r="E2" s="542"/>
      <c r="F2" s="542"/>
      <c r="G2" s="542"/>
      <c r="H2" s="542"/>
      <c r="I2" s="542"/>
      <c r="J2" s="542"/>
      <c r="K2" s="542"/>
      <c r="L2" s="324" t="s">
        <v>641</v>
      </c>
      <c r="M2" s="361"/>
      <c r="N2" s="361"/>
      <c r="O2" s="467"/>
      <c r="P2" s="543" t="s">
        <v>642</v>
      </c>
      <c r="Q2" s="544"/>
      <c r="R2" s="544"/>
      <c r="S2" s="544"/>
      <c r="T2" s="323" t="s">
        <v>553</v>
      </c>
      <c r="U2" s="323"/>
    </row>
    <row r="3" spans="1:21" ht="22.5" customHeight="1">
      <c r="A3" s="545"/>
      <c r="B3" s="546"/>
      <c r="C3" s="547"/>
      <c r="D3" s="323" t="s">
        <v>643</v>
      </c>
      <c r="E3" s="323"/>
      <c r="F3" s="323"/>
      <c r="G3" s="323"/>
      <c r="H3" s="323" t="s">
        <v>644</v>
      </c>
      <c r="I3" s="323"/>
      <c r="J3" s="323"/>
      <c r="K3" s="323"/>
      <c r="L3" s="324"/>
      <c r="M3" s="361"/>
      <c r="N3" s="361"/>
      <c r="O3" s="467"/>
      <c r="P3" s="544"/>
      <c r="Q3" s="544"/>
      <c r="R3" s="544"/>
      <c r="S3" s="544"/>
      <c r="T3" s="323"/>
      <c r="U3" s="323"/>
    </row>
    <row r="4" spans="1:21" ht="25.5" customHeight="1">
      <c r="A4" s="548"/>
      <c r="B4" s="549" t="s">
        <v>490</v>
      </c>
      <c r="C4" s="550"/>
      <c r="D4" s="551">
        <v>2.2999999999999998</v>
      </c>
      <c r="E4" s="552"/>
      <c r="F4" s="552"/>
      <c r="G4" s="553"/>
      <c r="H4" s="551">
        <v>2.2999999999999998</v>
      </c>
      <c r="I4" s="552"/>
      <c r="J4" s="552"/>
      <c r="K4" s="553"/>
      <c r="L4" s="554">
        <f>D4+H4</f>
        <v>4.5999999999999996</v>
      </c>
      <c r="M4" s="555"/>
      <c r="N4" s="555"/>
      <c r="O4" s="556"/>
      <c r="P4" s="557" t="s">
        <v>645</v>
      </c>
      <c r="Q4" s="557"/>
      <c r="R4" s="557"/>
      <c r="S4" s="557"/>
      <c r="T4" s="424"/>
      <c r="U4" s="424"/>
    </row>
    <row r="5" spans="1:21" ht="25.5" customHeight="1">
      <c r="A5" s="558"/>
      <c r="B5" s="350" t="s">
        <v>514</v>
      </c>
      <c r="C5" s="469"/>
      <c r="D5" s="551">
        <v>2.2999999999999998</v>
      </c>
      <c r="E5" s="552"/>
      <c r="F5" s="552"/>
      <c r="G5" s="553"/>
      <c r="H5" s="551">
        <v>2.2999999999999998</v>
      </c>
      <c r="I5" s="552"/>
      <c r="J5" s="552"/>
      <c r="K5" s="553"/>
      <c r="L5" s="554">
        <f>D5+H5</f>
        <v>4.5999999999999996</v>
      </c>
      <c r="M5" s="555"/>
      <c r="N5" s="555"/>
      <c r="O5" s="556"/>
      <c r="P5" s="557" t="s">
        <v>645</v>
      </c>
      <c r="Q5" s="557"/>
      <c r="R5" s="557"/>
      <c r="S5" s="557"/>
      <c r="T5" s="424"/>
      <c r="U5" s="424"/>
    </row>
    <row r="6" spans="1:21" ht="25.5" customHeight="1">
      <c r="A6" s="559"/>
      <c r="B6" s="341" t="s">
        <v>646</v>
      </c>
      <c r="C6" s="560"/>
      <c r="D6" s="551">
        <v>2.2999999999999998</v>
      </c>
      <c r="E6" s="552"/>
      <c r="F6" s="552"/>
      <c r="G6" s="553"/>
      <c r="H6" s="551">
        <v>2.2999999999999998</v>
      </c>
      <c r="I6" s="552"/>
      <c r="J6" s="552"/>
      <c r="K6" s="553"/>
      <c r="L6" s="554">
        <f>D6+H6</f>
        <v>4.5999999999999996</v>
      </c>
      <c r="M6" s="555"/>
      <c r="N6" s="555"/>
      <c r="O6" s="556"/>
      <c r="P6" s="557" t="s">
        <v>645</v>
      </c>
      <c r="Q6" s="557"/>
      <c r="R6" s="557"/>
      <c r="S6" s="557"/>
      <c r="T6" s="424"/>
      <c r="U6" s="424"/>
    </row>
    <row r="8" spans="1:21" ht="22.5" customHeight="1">
      <c r="A8" s="414" t="s">
        <v>647</v>
      </c>
      <c r="B8" s="414"/>
      <c r="C8" s="414"/>
      <c r="D8" s="414"/>
      <c r="E8" s="414"/>
      <c r="F8" s="414"/>
      <c r="G8" s="414"/>
      <c r="H8" s="414"/>
      <c r="I8" s="414"/>
      <c r="J8" s="414"/>
      <c r="K8" s="414"/>
      <c r="L8" s="414"/>
      <c r="M8" s="414"/>
      <c r="N8" s="414"/>
      <c r="O8" s="414"/>
      <c r="P8" s="414"/>
      <c r="Q8" s="414"/>
      <c r="R8" s="414"/>
    </row>
    <row r="9" spans="1:21" ht="22.5" customHeight="1">
      <c r="A9" s="447"/>
      <c r="B9" s="328" t="s">
        <v>648</v>
      </c>
      <c r="C9" s="453"/>
      <c r="D9" s="561" t="s">
        <v>649</v>
      </c>
      <c r="E9" s="328"/>
      <c r="F9" s="562"/>
      <c r="G9" s="563" t="s">
        <v>650</v>
      </c>
      <c r="H9" s="328"/>
      <c r="I9" s="564"/>
      <c r="J9" s="561" t="s">
        <v>651</v>
      </c>
      <c r="K9" s="328"/>
      <c r="L9" s="562"/>
      <c r="M9" s="563" t="s">
        <v>652</v>
      </c>
      <c r="N9" s="565"/>
      <c r="O9" s="564"/>
      <c r="P9" s="327" t="s">
        <v>653</v>
      </c>
      <c r="Q9" s="566"/>
      <c r="R9" s="566"/>
      <c r="S9" s="567"/>
      <c r="T9" s="327" t="s">
        <v>654</v>
      </c>
      <c r="U9" s="567"/>
    </row>
    <row r="10" spans="1:21" ht="22.5" customHeight="1">
      <c r="A10" s="481"/>
      <c r="B10" s="568"/>
      <c r="C10" s="569"/>
      <c r="D10" s="570" t="s">
        <v>655</v>
      </c>
      <c r="E10" s="571"/>
      <c r="F10" s="572"/>
      <c r="G10" s="573" t="s">
        <v>655</v>
      </c>
      <c r="H10" s="571"/>
      <c r="I10" s="574"/>
      <c r="J10" s="570" t="s">
        <v>656</v>
      </c>
      <c r="K10" s="571"/>
      <c r="L10" s="572"/>
      <c r="M10" s="573" t="s">
        <v>656</v>
      </c>
      <c r="N10" s="575"/>
      <c r="O10" s="574"/>
      <c r="P10" s="335" t="s">
        <v>657</v>
      </c>
      <c r="Q10" s="568"/>
      <c r="R10" s="568"/>
      <c r="S10" s="569"/>
      <c r="T10" s="576"/>
      <c r="U10" s="569"/>
    </row>
    <row r="11" spans="1:21" ht="25.5" customHeight="1" thickBot="1">
      <c r="A11" s="447"/>
      <c r="B11" s="462" t="s">
        <v>658</v>
      </c>
      <c r="C11" s="453"/>
      <c r="D11" s="577">
        <v>24.586874999999999</v>
      </c>
      <c r="E11" s="578"/>
      <c r="F11" s="579"/>
      <c r="G11" s="580">
        <v>33.27075</v>
      </c>
      <c r="H11" s="578"/>
      <c r="I11" s="581"/>
      <c r="J11" s="577">
        <v>47.709000000000003</v>
      </c>
      <c r="K11" s="578"/>
      <c r="L11" s="579"/>
      <c r="M11" s="580">
        <v>47.709000000000003</v>
      </c>
      <c r="N11" s="582"/>
      <c r="O11" s="581"/>
      <c r="P11" s="327" t="s">
        <v>659</v>
      </c>
      <c r="Q11" s="566"/>
      <c r="R11" s="566"/>
      <c r="S11" s="567"/>
      <c r="T11" s="583"/>
      <c r="U11" s="584"/>
    </row>
    <row r="12" spans="1:21" ht="25.5" customHeight="1">
      <c r="A12" s="481"/>
      <c r="B12" s="585"/>
      <c r="C12" s="569"/>
      <c r="D12" s="586"/>
      <c r="E12" s="587"/>
      <c r="F12" s="588"/>
      <c r="G12" s="589"/>
      <c r="H12" s="587"/>
      <c r="I12" s="590"/>
      <c r="J12" s="586"/>
      <c r="K12" s="587"/>
      <c r="L12" s="588"/>
      <c r="M12" s="589"/>
      <c r="N12" s="591"/>
      <c r="O12" s="590"/>
      <c r="P12" s="576"/>
      <c r="Q12" s="568"/>
      <c r="R12" s="568"/>
      <c r="S12" s="569"/>
      <c r="T12" s="592"/>
      <c r="U12" s="593"/>
    </row>
    <row r="13" spans="1:21" ht="25.5" customHeight="1" thickBot="1">
      <c r="A13" s="594"/>
      <c r="B13" s="595" t="s">
        <v>646</v>
      </c>
      <c r="C13" s="596"/>
      <c r="D13" s="577">
        <v>24.586874999999999</v>
      </c>
      <c r="E13" s="578"/>
      <c r="F13" s="579"/>
      <c r="G13" s="580">
        <v>33.27075</v>
      </c>
      <c r="H13" s="578"/>
      <c r="I13" s="581"/>
      <c r="J13" s="577">
        <v>47.709000000000003</v>
      </c>
      <c r="K13" s="578"/>
      <c r="L13" s="579"/>
      <c r="M13" s="580">
        <v>47.709000000000003</v>
      </c>
      <c r="N13" s="582"/>
      <c r="O13" s="581"/>
      <c r="P13" s="327" t="s">
        <v>659</v>
      </c>
      <c r="Q13" s="566"/>
      <c r="R13" s="566"/>
      <c r="S13" s="567"/>
      <c r="T13" s="583"/>
      <c r="U13" s="584"/>
    </row>
    <row r="14" spans="1:21" ht="25.5" customHeight="1">
      <c r="A14" s="597"/>
      <c r="B14" s="598" t="s">
        <v>660</v>
      </c>
      <c r="C14" s="342"/>
      <c r="D14" s="586"/>
      <c r="E14" s="587"/>
      <c r="F14" s="588"/>
      <c r="G14" s="589"/>
      <c r="H14" s="587"/>
      <c r="I14" s="590"/>
      <c r="J14" s="586"/>
      <c r="K14" s="587"/>
      <c r="L14" s="588"/>
      <c r="M14" s="589"/>
      <c r="N14" s="591"/>
      <c r="O14" s="590"/>
      <c r="P14" s="576"/>
      <c r="Q14" s="568"/>
      <c r="R14" s="568"/>
      <c r="S14" s="569"/>
      <c r="T14" s="592"/>
      <c r="U14" s="593"/>
    </row>
    <row r="16" spans="1:21" ht="22.5" customHeight="1">
      <c r="A16" s="342" t="s">
        <v>661</v>
      </c>
      <c r="B16" s="342"/>
    </row>
    <row r="17" spans="1:18" ht="22.5" customHeight="1">
      <c r="A17" s="323" t="s">
        <v>662</v>
      </c>
      <c r="B17" s="599"/>
      <c r="C17" s="599"/>
      <c r="D17" s="599"/>
      <c r="E17" s="599"/>
      <c r="F17" s="599"/>
      <c r="G17" s="323" t="s">
        <v>663</v>
      </c>
      <c r="H17" s="323"/>
      <c r="I17" s="599"/>
      <c r="J17" s="599"/>
      <c r="K17" s="599"/>
      <c r="L17" s="599"/>
      <c r="M17" s="324" t="s">
        <v>664</v>
      </c>
      <c r="N17" s="362"/>
      <c r="O17" s="362"/>
      <c r="P17" s="362"/>
      <c r="Q17" s="362"/>
      <c r="R17" s="363"/>
    </row>
    <row r="18" spans="1:18" ht="25.5" customHeight="1">
      <c r="A18" s="323" t="s">
        <v>665</v>
      </c>
      <c r="B18" s="599"/>
      <c r="C18" s="599"/>
      <c r="D18" s="599"/>
      <c r="E18" s="599"/>
      <c r="F18" s="599"/>
      <c r="G18" s="323" t="s">
        <v>666</v>
      </c>
      <c r="H18" s="323"/>
      <c r="I18" s="599"/>
      <c r="J18" s="599"/>
      <c r="K18" s="599"/>
      <c r="L18" s="599"/>
      <c r="M18" s="324"/>
      <c r="N18" s="362"/>
      <c r="O18" s="362"/>
      <c r="P18" s="362"/>
      <c r="Q18" s="362"/>
      <c r="R18" s="363"/>
    </row>
    <row r="19" spans="1:18" ht="25.5" customHeight="1">
      <c r="A19" s="323" t="s">
        <v>667</v>
      </c>
      <c r="B19" s="599"/>
      <c r="C19" s="599"/>
      <c r="D19" s="599"/>
      <c r="E19" s="599"/>
      <c r="F19" s="599"/>
      <c r="G19" s="323" t="s">
        <v>666</v>
      </c>
      <c r="H19" s="323"/>
      <c r="I19" s="599"/>
      <c r="J19" s="599"/>
      <c r="K19" s="599"/>
      <c r="L19" s="599"/>
      <c r="M19" s="324"/>
      <c r="N19" s="362"/>
      <c r="O19" s="362"/>
      <c r="P19" s="362"/>
      <c r="Q19" s="362"/>
      <c r="R19" s="363"/>
    </row>
    <row r="20" spans="1:18" ht="25.5" customHeight="1">
      <c r="A20" s="323" t="s">
        <v>668</v>
      </c>
      <c r="B20" s="599"/>
      <c r="C20" s="599"/>
      <c r="D20" s="599"/>
      <c r="E20" s="599"/>
      <c r="F20" s="599"/>
      <c r="G20" s="323" t="s">
        <v>666</v>
      </c>
      <c r="H20" s="323"/>
      <c r="I20" s="599"/>
      <c r="J20" s="599"/>
      <c r="K20" s="599"/>
      <c r="L20" s="599"/>
      <c r="M20" s="324"/>
      <c r="N20" s="362"/>
      <c r="O20" s="362"/>
      <c r="P20" s="362"/>
      <c r="Q20" s="362"/>
      <c r="R20" s="363"/>
    </row>
  </sheetData>
  <mergeCells count="65">
    <mergeCell ref="A19:F19"/>
    <mergeCell ref="G19:L19"/>
    <mergeCell ref="M19:R19"/>
    <mergeCell ref="A20:F20"/>
    <mergeCell ref="G20:L20"/>
    <mergeCell ref="M20:R20"/>
    <mergeCell ref="A17:F17"/>
    <mergeCell ref="G17:L17"/>
    <mergeCell ref="M17:R17"/>
    <mergeCell ref="A18:F18"/>
    <mergeCell ref="G18:L18"/>
    <mergeCell ref="M18:R18"/>
    <mergeCell ref="M11:O12"/>
    <mergeCell ref="P11:S12"/>
    <mergeCell ref="T11:U12"/>
    <mergeCell ref="D13:F14"/>
    <mergeCell ref="G13:I14"/>
    <mergeCell ref="J13:L14"/>
    <mergeCell ref="M13:O14"/>
    <mergeCell ref="P13:S14"/>
    <mergeCell ref="T13:U14"/>
    <mergeCell ref="A11:A12"/>
    <mergeCell ref="B11:B12"/>
    <mergeCell ref="C11:C12"/>
    <mergeCell ref="D11:F12"/>
    <mergeCell ref="G11:I12"/>
    <mergeCell ref="J11:L12"/>
    <mergeCell ref="M9:O9"/>
    <mergeCell ref="P9:S9"/>
    <mergeCell ref="T9:U10"/>
    <mergeCell ref="D10:F10"/>
    <mergeCell ref="G10:I10"/>
    <mergeCell ref="J10:L10"/>
    <mergeCell ref="M10:O10"/>
    <mergeCell ref="P10:S10"/>
    <mergeCell ref="A9:A10"/>
    <mergeCell ref="B9:B10"/>
    <mergeCell ref="C9:C10"/>
    <mergeCell ref="D9:F9"/>
    <mergeCell ref="G9:I9"/>
    <mergeCell ref="J9:L9"/>
    <mergeCell ref="D6:G6"/>
    <mergeCell ref="H6:K6"/>
    <mergeCell ref="L6:O6"/>
    <mergeCell ref="P6:S6"/>
    <mergeCell ref="T6:U6"/>
    <mergeCell ref="A8:R8"/>
    <mergeCell ref="D4:G4"/>
    <mergeCell ref="H4:K4"/>
    <mergeCell ref="L4:O4"/>
    <mergeCell ref="P4:S4"/>
    <mergeCell ref="T4:U4"/>
    <mergeCell ref="D5:G5"/>
    <mergeCell ref="H5:K5"/>
    <mergeCell ref="L5:O5"/>
    <mergeCell ref="P5:S5"/>
    <mergeCell ref="T5:U5"/>
    <mergeCell ref="A1:T1"/>
    <mergeCell ref="A2:C3"/>
    <mergeCell ref="D2:K2"/>
    <mergeCell ref="L2:O3"/>
    <mergeCell ref="P2:S3"/>
    <mergeCell ref="T2:U3"/>
    <mergeCell ref="D3:G3"/>
    <mergeCell ref="H3:K3"/>
  </mergeCells>
  <phoneticPr fontId="1"/>
  <pageMargins left="0.78740157480314965" right="0.39370078740157483" top="0.98425196850393704" bottom="0.98425196850393704" header="0.51181102362204722" footer="0.51181102362204722"/>
  <pageSetup paperSize="9" firstPageNumber="31"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3CAE2-D37A-45D9-86C2-F68A77DF63BF}">
  <dimension ref="A1:AA23"/>
  <sheetViews>
    <sheetView view="pageBreakPreview" zoomScale="70" zoomScaleNormal="60" zoomScaleSheetLayoutView="70" workbookViewId="0">
      <selection activeCell="C3" sqref="C3"/>
    </sheetView>
  </sheetViews>
  <sheetFormatPr defaultColWidth="8.625" defaultRowHeight="39.75" customHeight="1"/>
  <cols>
    <col min="1" max="4" width="9" style="216" customWidth="1"/>
    <col min="5" max="5" width="11.25" style="216" customWidth="1"/>
    <col min="6" max="7" width="8.625" style="217"/>
    <col min="8" max="8" width="8.625" style="218"/>
    <col min="9" max="9" width="8.625" style="218" customWidth="1"/>
    <col min="10" max="13" width="8.625" style="219"/>
    <col min="14" max="14" width="8.625" style="219" customWidth="1"/>
    <col min="15" max="17" width="8.625" style="216"/>
    <col min="18" max="18" width="8.625" style="216" customWidth="1"/>
    <col min="19" max="22" width="8.625" style="216"/>
    <col min="23" max="23" width="8.625" style="216" customWidth="1"/>
    <col min="24" max="24" width="8.625" style="216"/>
    <col min="25" max="25" width="10.875" style="274" hidden="1" customWidth="1"/>
    <col min="26" max="16384" width="8.625" style="216"/>
  </cols>
  <sheetData>
    <row r="1" spans="1:27" s="212" customFormat="1" ht="35.25" customHeight="1">
      <c r="A1" s="211" t="s">
        <v>467</v>
      </c>
      <c r="B1" s="211"/>
      <c r="C1" s="211"/>
      <c r="D1" s="211"/>
      <c r="E1" s="211"/>
      <c r="F1" s="211"/>
      <c r="G1" s="211"/>
      <c r="H1" s="211"/>
      <c r="I1" s="211"/>
      <c r="J1" s="211"/>
      <c r="K1" s="211"/>
      <c r="L1" s="211"/>
      <c r="M1" s="211"/>
      <c r="N1" s="211"/>
      <c r="O1" s="211"/>
      <c r="P1" s="211"/>
      <c r="Q1" s="211"/>
      <c r="R1" s="211"/>
      <c r="S1" s="211"/>
      <c r="T1" s="211"/>
      <c r="U1" s="211"/>
      <c r="V1" s="211"/>
      <c r="W1" s="211"/>
      <c r="Y1" s="213"/>
    </row>
    <row r="2" spans="1:27" s="212" customFormat="1" ht="15" customHeight="1">
      <c r="A2" s="214"/>
      <c r="B2" s="214"/>
      <c r="C2" s="214"/>
      <c r="D2" s="214"/>
      <c r="E2" s="214"/>
      <c r="F2" s="214"/>
      <c r="G2" s="214"/>
      <c r="H2" s="214"/>
      <c r="I2" s="214"/>
      <c r="J2" s="214"/>
      <c r="K2" s="214"/>
      <c r="L2" s="214"/>
      <c r="M2" s="214"/>
      <c r="N2" s="214"/>
      <c r="O2" s="214"/>
      <c r="P2" s="214"/>
      <c r="Q2" s="214"/>
      <c r="R2" s="214"/>
      <c r="S2" s="214"/>
      <c r="T2" s="214"/>
      <c r="U2" s="214"/>
      <c r="V2" s="214"/>
      <c r="W2" s="214"/>
      <c r="Y2" s="213"/>
    </row>
    <row r="3" spans="1:27" s="223" customFormat="1" ht="35.25" customHeight="1" thickBot="1">
      <c r="A3" s="215" t="s">
        <v>468</v>
      </c>
      <c r="B3" s="216"/>
      <c r="C3" s="216"/>
      <c r="D3" s="216"/>
      <c r="E3" s="216"/>
      <c r="F3" s="217"/>
      <c r="G3" s="217"/>
      <c r="H3" s="218"/>
      <c r="I3" s="218"/>
      <c r="J3" s="219"/>
      <c r="K3" s="219"/>
      <c r="L3" s="220" t="s">
        <v>469</v>
      </c>
      <c r="M3" s="220"/>
      <c r="N3" s="221"/>
      <c r="O3" s="221"/>
      <c r="P3" s="221"/>
      <c r="Q3" s="221"/>
      <c r="R3" s="216"/>
      <c r="S3" s="216"/>
      <c r="T3" s="216"/>
      <c r="U3" s="216"/>
      <c r="V3" s="216"/>
      <c r="W3" s="222" t="s">
        <v>470</v>
      </c>
      <c r="Y3" s="213"/>
    </row>
    <row r="4" spans="1:27" s="223" customFormat="1" ht="24" customHeight="1">
      <c r="A4" s="224" t="s">
        <v>471</v>
      </c>
      <c r="B4" s="225"/>
      <c r="C4" s="225"/>
      <c r="D4" s="225"/>
      <c r="E4" s="226"/>
      <c r="F4" s="227" t="s">
        <v>472</v>
      </c>
      <c r="G4" s="228"/>
      <c r="H4" s="228"/>
      <c r="I4" s="229" t="s">
        <v>473</v>
      </c>
      <c r="J4" s="230"/>
      <c r="K4" s="230"/>
      <c r="L4" s="231" t="s">
        <v>474</v>
      </c>
      <c r="M4" s="231"/>
      <c r="N4" s="231"/>
      <c r="O4" s="231"/>
      <c r="P4" s="231"/>
      <c r="Q4" s="231"/>
      <c r="R4" s="231" t="s">
        <v>475</v>
      </c>
      <c r="S4" s="231"/>
      <c r="T4" s="231"/>
      <c r="U4" s="231"/>
      <c r="V4" s="231"/>
      <c r="W4" s="232"/>
      <c r="Y4" s="213"/>
    </row>
    <row r="5" spans="1:27" s="215" customFormat="1" ht="21.95" customHeight="1">
      <c r="A5" s="233" t="s">
        <v>476</v>
      </c>
      <c r="B5" s="234"/>
      <c r="C5" s="234"/>
      <c r="D5" s="234"/>
      <c r="E5" s="235"/>
      <c r="F5" s="236">
        <v>3300</v>
      </c>
      <c r="G5" s="236"/>
      <c r="H5" s="236"/>
      <c r="I5" s="237" t="s">
        <v>477</v>
      </c>
      <c r="J5" s="238"/>
      <c r="K5" s="239"/>
      <c r="L5" s="240" t="s">
        <v>478</v>
      </c>
      <c r="M5" s="241"/>
      <c r="N5" s="241"/>
      <c r="O5" s="241"/>
      <c r="P5" s="241"/>
      <c r="Q5" s="242"/>
      <c r="R5" s="243" t="s">
        <v>479</v>
      </c>
      <c r="S5" s="244"/>
      <c r="T5" s="244"/>
      <c r="U5" s="244"/>
      <c r="V5" s="244"/>
      <c r="W5" s="245"/>
      <c r="Y5" s="246">
        <f>SUM(F5:H13)</f>
        <v>53500</v>
      </c>
    </row>
    <row r="6" spans="1:27" s="215" customFormat="1" ht="21.95" customHeight="1">
      <c r="A6" s="233" t="s">
        <v>480</v>
      </c>
      <c r="B6" s="234"/>
      <c r="C6" s="234"/>
      <c r="D6" s="234"/>
      <c r="E6" s="235"/>
      <c r="F6" s="236">
        <v>500</v>
      </c>
      <c r="G6" s="236"/>
      <c r="H6" s="236"/>
      <c r="I6" s="247"/>
      <c r="J6" s="248"/>
      <c r="K6" s="249"/>
      <c r="L6" s="250"/>
      <c r="M6" s="251"/>
      <c r="N6" s="251"/>
      <c r="O6" s="251"/>
      <c r="P6" s="251"/>
      <c r="Q6" s="252"/>
      <c r="R6" s="253"/>
      <c r="S6" s="254"/>
      <c r="T6" s="254"/>
      <c r="U6" s="254"/>
      <c r="V6" s="254"/>
      <c r="W6" s="255"/>
      <c r="Y6" s="246"/>
    </row>
    <row r="7" spans="1:27" s="215" customFormat="1" ht="21.95" customHeight="1">
      <c r="A7" s="256" t="s">
        <v>481</v>
      </c>
      <c r="B7" s="257"/>
      <c r="C7" s="257"/>
      <c r="D7" s="257"/>
      <c r="E7" s="258"/>
      <c r="F7" s="259">
        <v>4500</v>
      </c>
      <c r="G7" s="259"/>
      <c r="H7" s="259"/>
      <c r="I7" s="247"/>
      <c r="J7" s="248"/>
      <c r="K7" s="249"/>
      <c r="L7" s="250"/>
      <c r="M7" s="251"/>
      <c r="N7" s="251"/>
      <c r="O7" s="251"/>
      <c r="P7" s="251"/>
      <c r="Q7" s="252"/>
      <c r="R7" s="253"/>
      <c r="S7" s="254"/>
      <c r="T7" s="254"/>
      <c r="U7" s="254"/>
      <c r="V7" s="254"/>
      <c r="W7" s="255"/>
      <c r="Y7" s="246"/>
    </row>
    <row r="8" spans="1:27" s="215" customFormat="1" ht="21.95" customHeight="1">
      <c r="A8" s="256" t="s">
        <v>482</v>
      </c>
      <c r="B8" s="257"/>
      <c r="C8" s="257"/>
      <c r="D8" s="257"/>
      <c r="E8" s="258"/>
      <c r="F8" s="259">
        <v>1700</v>
      </c>
      <c r="G8" s="259"/>
      <c r="H8" s="259"/>
      <c r="I8" s="247"/>
      <c r="J8" s="248"/>
      <c r="K8" s="249"/>
      <c r="L8" s="250"/>
      <c r="M8" s="251"/>
      <c r="N8" s="251"/>
      <c r="O8" s="251"/>
      <c r="P8" s="251"/>
      <c r="Q8" s="252"/>
      <c r="R8" s="253"/>
      <c r="S8" s="254"/>
      <c r="T8" s="254"/>
      <c r="U8" s="254"/>
      <c r="V8" s="254"/>
      <c r="W8" s="255"/>
      <c r="Y8" s="246"/>
    </row>
    <row r="9" spans="1:27" s="215" customFormat="1" ht="21.95" customHeight="1">
      <c r="A9" s="256" t="s">
        <v>483</v>
      </c>
      <c r="B9" s="257"/>
      <c r="C9" s="257"/>
      <c r="D9" s="257"/>
      <c r="E9" s="258"/>
      <c r="F9" s="259">
        <v>13500</v>
      </c>
      <c r="G9" s="259"/>
      <c r="H9" s="259"/>
      <c r="I9" s="247"/>
      <c r="J9" s="248"/>
      <c r="K9" s="249"/>
      <c r="L9" s="250"/>
      <c r="M9" s="251"/>
      <c r="N9" s="251"/>
      <c r="O9" s="251"/>
      <c r="P9" s="251"/>
      <c r="Q9" s="252"/>
      <c r="R9" s="253"/>
      <c r="S9" s="254"/>
      <c r="T9" s="254"/>
      <c r="U9" s="254"/>
      <c r="V9" s="254"/>
      <c r="W9" s="255"/>
      <c r="Y9" s="246"/>
    </row>
    <row r="10" spans="1:27" s="215" customFormat="1" ht="21.95" customHeight="1">
      <c r="A10" s="256" t="s">
        <v>484</v>
      </c>
      <c r="B10" s="257"/>
      <c r="C10" s="257"/>
      <c r="D10" s="257"/>
      <c r="E10" s="258"/>
      <c r="F10" s="259">
        <v>9900</v>
      </c>
      <c r="G10" s="259"/>
      <c r="H10" s="259"/>
      <c r="I10" s="247"/>
      <c r="J10" s="248"/>
      <c r="K10" s="249"/>
      <c r="L10" s="250"/>
      <c r="M10" s="251"/>
      <c r="N10" s="251"/>
      <c r="O10" s="251"/>
      <c r="P10" s="251"/>
      <c r="Q10" s="252"/>
      <c r="R10" s="253"/>
      <c r="S10" s="254"/>
      <c r="T10" s="254"/>
      <c r="U10" s="254"/>
      <c r="V10" s="254"/>
      <c r="W10" s="255"/>
      <c r="Y10" s="246"/>
    </row>
    <row r="11" spans="1:27" s="215" customFormat="1" ht="21.95" customHeight="1">
      <c r="A11" s="256" t="s">
        <v>485</v>
      </c>
      <c r="B11" s="257"/>
      <c r="C11" s="257"/>
      <c r="D11" s="257"/>
      <c r="E11" s="258"/>
      <c r="F11" s="259">
        <v>3600</v>
      </c>
      <c r="G11" s="259"/>
      <c r="H11" s="259"/>
      <c r="I11" s="247"/>
      <c r="J11" s="248"/>
      <c r="K11" s="249"/>
      <c r="L11" s="250"/>
      <c r="M11" s="251"/>
      <c r="N11" s="251"/>
      <c r="O11" s="251"/>
      <c r="P11" s="251"/>
      <c r="Q11" s="252"/>
      <c r="R11" s="253"/>
      <c r="S11" s="254"/>
      <c r="T11" s="254"/>
      <c r="U11" s="254"/>
      <c r="V11" s="254"/>
      <c r="W11" s="255"/>
      <c r="Y11" s="246"/>
    </row>
    <row r="12" spans="1:27" s="215" customFormat="1" ht="21.95" customHeight="1">
      <c r="A12" s="256" t="s">
        <v>486</v>
      </c>
      <c r="B12" s="257"/>
      <c r="C12" s="257"/>
      <c r="D12" s="257"/>
      <c r="E12" s="258"/>
      <c r="F12" s="259">
        <v>2700</v>
      </c>
      <c r="G12" s="259"/>
      <c r="H12" s="259"/>
      <c r="I12" s="247"/>
      <c r="J12" s="248"/>
      <c r="K12" s="249"/>
      <c r="L12" s="250"/>
      <c r="M12" s="251"/>
      <c r="N12" s="251"/>
      <c r="O12" s="251"/>
      <c r="P12" s="251"/>
      <c r="Q12" s="252"/>
      <c r="R12" s="253"/>
      <c r="S12" s="254"/>
      <c r="T12" s="254"/>
      <c r="U12" s="254"/>
      <c r="V12" s="254"/>
      <c r="W12" s="255"/>
      <c r="Y12" s="246"/>
    </row>
    <row r="13" spans="1:27" s="215" customFormat="1" ht="21.95" customHeight="1" thickBot="1">
      <c r="A13" s="260" t="s">
        <v>487</v>
      </c>
      <c r="B13" s="261"/>
      <c r="C13" s="261"/>
      <c r="D13" s="261"/>
      <c r="E13" s="262"/>
      <c r="F13" s="263">
        <v>13800</v>
      </c>
      <c r="G13" s="263"/>
      <c r="H13" s="263"/>
      <c r="I13" s="264"/>
      <c r="J13" s="265"/>
      <c r="K13" s="266"/>
      <c r="L13" s="267"/>
      <c r="M13" s="268"/>
      <c r="N13" s="268"/>
      <c r="O13" s="268"/>
      <c r="P13" s="268"/>
      <c r="Q13" s="269"/>
      <c r="R13" s="270"/>
      <c r="S13" s="271"/>
      <c r="T13" s="271"/>
      <c r="U13" s="271"/>
      <c r="V13" s="271"/>
      <c r="W13" s="272"/>
      <c r="Y13" s="246"/>
    </row>
    <row r="14" spans="1:27" s="273" customFormat="1" ht="35.25" customHeight="1">
      <c r="Y14" s="274"/>
      <c r="AA14" s="275"/>
    </row>
    <row r="15" spans="1:27" ht="35.25" customHeight="1" thickBot="1">
      <c r="A15" s="215" t="s">
        <v>488</v>
      </c>
      <c r="B15" s="215"/>
      <c r="C15" s="215"/>
      <c r="D15" s="215"/>
      <c r="E15" s="215"/>
      <c r="F15" s="221"/>
      <c r="G15" s="221"/>
      <c r="H15" s="221"/>
      <c r="I15" s="221"/>
      <c r="J15" s="221"/>
      <c r="K15" s="221"/>
      <c r="L15" s="221"/>
      <c r="M15" s="221"/>
      <c r="N15" s="221"/>
      <c r="O15" s="223"/>
      <c r="P15" s="223"/>
      <c r="Q15" s="223"/>
      <c r="R15" s="223"/>
      <c r="S15" s="223"/>
      <c r="T15" s="223"/>
      <c r="U15" s="223"/>
      <c r="V15" s="222"/>
      <c r="W15" s="222" t="s">
        <v>470</v>
      </c>
      <c r="AA15" s="276"/>
    </row>
    <row r="16" spans="1:27" ht="30" customHeight="1">
      <c r="A16" s="277" t="s">
        <v>471</v>
      </c>
      <c r="B16" s="278"/>
      <c r="C16" s="278"/>
      <c r="D16" s="278"/>
      <c r="E16" s="279"/>
      <c r="F16" s="280" t="s">
        <v>489</v>
      </c>
      <c r="G16" s="281"/>
      <c r="H16" s="281"/>
      <c r="I16" s="281"/>
      <c r="J16" s="281"/>
      <c r="K16" s="281"/>
      <c r="L16" s="281"/>
      <c r="M16" s="281"/>
      <c r="N16" s="282"/>
      <c r="O16" s="280" t="s">
        <v>490</v>
      </c>
      <c r="P16" s="281"/>
      <c r="Q16" s="281"/>
      <c r="R16" s="281"/>
      <c r="S16" s="281"/>
      <c r="T16" s="281"/>
      <c r="U16" s="281"/>
      <c r="V16" s="281"/>
      <c r="W16" s="283"/>
    </row>
    <row r="17" spans="1:25" ht="30" customHeight="1">
      <c r="A17" s="284"/>
      <c r="B17" s="285"/>
      <c r="C17" s="285"/>
      <c r="D17" s="285"/>
      <c r="E17" s="286"/>
      <c r="F17" s="287" t="s">
        <v>472</v>
      </c>
      <c r="G17" s="288"/>
      <c r="H17" s="289" t="s">
        <v>473</v>
      </c>
      <c r="I17" s="290"/>
      <c r="J17" s="291" t="s">
        <v>474</v>
      </c>
      <c r="K17" s="292"/>
      <c r="L17" s="291" t="s">
        <v>475</v>
      </c>
      <c r="M17" s="293"/>
      <c r="N17" s="292"/>
      <c r="O17" s="294" t="s">
        <v>472</v>
      </c>
      <c r="P17" s="295"/>
      <c r="Q17" s="296" t="s">
        <v>473</v>
      </c>
      <c r="R17" s="297"/>
      <c r="S17" s="298" t="s">
        <v>474</v>
      </c>
      <c r="T17" s="286"/>
      <c r="U17" s="291" t="s">
        <v>475</v>
      </c>
      <c r="V17" s="293"/>
      <c r="W17" s="299"/>
    </row>
    <row r="18" spans="1:25" ht="99.95" customHeight="1">
      <c r="A18" s="300" t="s">
        <v>491</v>
      </c>
      <c r="B18" s="301"/>
      <c r="C18" s="301"/>
      <c r="D18" s="301"/>
      <c r="E18" s="302"/>
      <c r="F18" s="303">
        <v>55100</v>
      </c>
      <c r="G18" s="304"/>
      <c r="H18" s="237" t="s">
        <v>477</v>
      </c>
      <c r="I18" s="239"/>
      <c r="J18" s="240" t="s">
        <v>478</v>
      </c>
      <c r="K18" s="242"/>
      <c r="L18" s="243" t="s">
        <v>479</v>
      </c>
      <c r="M18" s="244"/>
      <c r="N18" s="305"/>
      <c r="O18" s="303">
        <v>62000</v>
      </c>
      <c r="P18" s="304"/>
      <c r="Q18" s="237" t="s">
        <v>477</v>
      </c>
      <c r="R18" s="239"/>
      <c r="S18" s="240" t="s">
        <v>478</v>
      </c>
      <c r="T18" s="242"/>
      <c r="U18" s="243" t="s">
        <v>479</v>
      </c>
      <c r="V18" s="244"/>
      <c r="W18" s="245"/>
      <c r="Y18" s="274">
        <f>O18-F18</f>
        <v>6900</v>
      </c>
    </row>
    <row r="19" spans="1:25" ht="99.95" customHeight="1">
      <c r="A19" s="300" t="s">
        <v>492</v>
      </c>
      <c r="B19" s="301"/>
      <c r="C19" s="301"/>
      <c r="D19" s="301"/>
      <c r="E19" s="302"/>
      <c r="F19" s="303">
        <v>19400</v>
      </c>
      <c r="G19" s="304"/>
      <c r="H19" s="247"/>
      <c r="I19" s="249"/>
      <c r="J19" s="250"/>
      <c r="K19" s="252"/>
      <c r="L19" s="253"/>
      <c r="M19" s="254"/>
      <c r="N19" s="306"/>
      <c r="O19" s="303">
        <v>47100</v>
      </c>
      <c r="P19" s="304"/>
      <c r="Q19" s="247"/>
      <c r="R19" s="249"/>
      <c r="S19" s="250"/>
      <c r="T19" s="252"/>
      <c r="U19" s="253"/>
      <c r="V19" s="254"/>
      <c r="W19" s="255"/>
      <c r="Y19" s="274">
        <f>O19-F19</f>
        <v>27700</v>
      </c>
    </row>
    <row r="20" spans="1:25" ht="99.95" customHeight="1" thickBot="1">
      <c r="A20" s="307" t="s">
        <v>493</v>
      </c>
      <c r="B20" s="308"/>
      <c r="C20" s="308"/>
      <c r="D20" s="308"/>
      <c r="E20" s="309"/>
      <c r="F20" s="310">
        <v>30700</v>
      </c>
      <c r="G20" s="311"/>
      <c r="H20" s="264"/>
      <c r="I20" s="266"/>
      <c r="J20" s="267"/>
      <c r="K20" s="269"/>
      <c r="L20" s="270"/>
      <c r="M20" s="271"/>
      <c r="N20" s="312"/>
      <c r="O20" s="310">
        <v>31500</v>
      </c>
      <c r="P20" s="311"/>
      <c r="Q20" s="264"/>
      <c r="R20" s="266"/>
      <c r="S20" s="267"/>
      <c r="T20" s="269"/>
      <c r="U20" s="270"/>
      <c r="V20" s="271"/>
      <c r="W20" s="272"/>
      <c r="Y20" s="274">
        <f>O20-F20</f>
        <v>800</v>
      </c>
    </row>
    <row r="22" spans="1:25" ht="39.75" customHeight="1">
      <c r="Y22" s="274">
        <f>SUM(Y5:Y21)</f>
        <v>88900</v>
      </c>
    </row>
    <row r="23" spans="1:25" ht="39.75" customHeight="1">
      <c r="O23" s="219"/>
      <c r="P23" s="219"/>
      <c r="Q23" s="219"/>
      <c r="R23" s="219"/>
    </row>
  </sheetData>
  <mergeCells count="53">
    <mergeCell ref="Q18:R20"/>
    <mergeCell ref="S18:T20"/>
    <mergeCell ref="U18:W20"/>
    <mergeCell ref="A19:E19"/>
    <mergeCell ref="F19:G19"/>
    <mergeCell ref="O19:P19"/>
    <mergeCell ref="A20:E20"/>
    <mergeCell ref="F20:G20"/>
    <mergeCell ref="O20:P20"/>
    <mergeCell ref="A18:E18"/>
    <mergeCell ref="F18:G18"/>
    <mergeCell ref="H18:I20"/>
    <mergeCell ref="J18:K20"/>
    <mergeCell ref="L18:N20"/>
    <mergeCell ref="O18:P18"/>
    <mergeCell ref="O16:W16"/>
    <mergeCell ref="F17:G17"/>
    <mergeCell ref="H17:I17"/>
    <mergeCell ref="J17:K17"/>
    <mergeCell ref="L17:N17"/>
    <mergeCell ref="O17:P17"/>
    <mergeCell ref="Q17:R17"/>
    <mergeCell ref="S17:T17"/>
    <mergeCell ref="U17:W17"/>
    <mergeCell ref="A12:E12"/>
    <mergeCell ref="F12:H12"/>
    <mergeCell ref="A13:E13"/>
    <mergeCell ref="F13:H13"/>
    <mergeCell ref="A16:E17"/>
    <mergeCell ref="F16:N16"/>
    <mergeCell ref="F8:H8"/>
    <mergeCell ref="A9:E9"/>
    <mergeCell ref="F9:H9"/>
    <mergeCell ref="A10:E10"/>
    <mergeCell ref="F10:H10"/>
    <mergeCell ref="A11:E11"/>
    <mergeCell ref="F11:H11"/>
    <mergeCell ref="A5:E5"/>
    <mergeCell ref="F5:H5"/>
    <mergeCell ref="I5:K13"/>
    <mergeCell ref="L5:Q13"/>
    <mergeCell ref="R5:W13"/>
    <mergeCell ref="A6:E6"/>
    <mergeCell ref="F6:H6"/>
    <mergeCell ref="A7:E7"/>
    <mergeCell ref="F7:H7"/>
    <mergeCell ref="A8:E8"/>
    <mergeCell ref="A1:W1"/>
    <mergeCell ref="A4:E4"/>
    <mergeCell ref="F4:H4"/>
    <mergeCell ref="I4:K4"/>
    <mergeCell ref="L4:Q4"/>
    <mergeCell ref="R4:W4"/>
  </mergeCells>
  <phoneticPr fontId="1"/>
  <printOptions horizontalCentered="1"/>
  <pageMargins left="0.39370078740157483" right="0.39370078740157483" top="0.98425196850393704" bottom="0.74803149606299213" header="0.39370078740157483" footer="0.55118110236220474"/>
  <pageSetup paperSize="9" scale="70" firstPageNumber="5" fitToWidth="0" fitToHeight="0" orientation="landscape" useFirstPageNumber="1" r:id="rId1"/>
  <headerFooter scaleWithDoc="0" alignWithMargins="0">
    <oddFooter>&amp;C&amp;"ＭＳ 明朝,標準"- &amp;P -&amp;R&amp;"ＭＳ 明朝,標準"一般会計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A550-7E90-4FAD-80ED-7B1B02B9F3B2}">
  <dimension ref="A1:W13"/>
  <sheetViews>
    <sheetView view="pageBreakPreview" zoomScaleNormal="100" zoomScaleSheetLayoutView="100" workbookViewId="0">
      <selection activeCell="A2" sqref="A2:G2"/>
    </sheetView>
  </sheetViews>
  <sheetFormatPr defaultColWidth="9" defaultRowHeight="19.5" customHeight="1"/>
  <cols>
    <col min="1" max="1" width="4.125" style="1" customWidth="1"/>
    <col min="2" max="2" width="0.875" style="1" customWidth="1"/>
    <col min="3" max="3" width="49.625" style="1" customWidth="1"/>
    <col min="4" max="4" width="2.625" style="1" customWidth="1"/>
    <col min="5" max="7" width="29.125" style="1" customWidth="1"/>
    <col min="8" max="20" width="9" style="1"/>
    <col min="21" max="23" width="0" style="1" hidden="1" customWidth="1"/>
    <col min="24" max="16384" width="9" style="1"/>
  </cols>
  <sheetData>
    <row r="1" spans="1:23" ht="19.5" customHeight="1">
      <c r="A1" s="167" t="s">
        <v>56</v>
      </c>
      <c r="B1" s="167"/>
      <c r="C1" s="167"/>
      <c r="D1" s="167"/>
      <c r="E1" s="167"/>
      <c r="F1" s="167"/>
      <c r="G1" s="167"/>
    </row>
    <row r="2" spans="1:23" customFormat="1" ht="19.5" customHeight="1">
      <c r="A2" s="179" t="s">
        <v>57</v>
      </c>
      <c r="B2" s="179"/>
      <c r="C2" s="179"/>
      <c r="D2" s="179"/>
      <c r="E2" s="179"/>
      <c r="F2" s="179"/>
      <c r="G2" s="179"/>
    </row>
    <row r="3" spans="1:23" customFormat="1" ht="19.5" customHeight="1">
      <c r="A3" t="s">
        <v>58</v>
      </c>
    </row>
    <row r="4" spans="1:23" customFormat="1" ht="19.5" customHeight="1">
      <c r="A4" t="s">
        <v>2</v>
      </c>
      <c r="G4" s="2" t="s">
        <v>59</v>
      </c>
    </row>
    <row r="5" spans="1:23" ht="19.5" customHeight="1">
      <c r="A5" s="173" t="s">
        <v>60</v>
      </c>
      <c r="B5" s="174"/>
      <c r="C5" s="174"/>
      <c r="D5" s="175"/>
      <c r="E5" s="43" t="s">
        <v>62</v>
      </c>
      <c r="F5" s="44" t="s">
        <v>64</v>
      </c>
      <c r="G5" s="45" t="s">
        <v>66</v>
      </c>
    </row>
    <row r="6" spans="1:23" ht="19.5" customHeight="1">
      <c r="A6" s="46">
        <v>12</v>
      </c>
      <c r="B6" s="47"/>
      <c r="C6" s="48" t="s">
        <v>9</v>
      </c>
      <c r="D6" s="49"/>
      <c r="E6" s="50" t="str">
        <f t="shared" ref="E6:E13" si="0">DBCS(TEXT($U6,"#,##0;△#,##0"))</f>
        <v>６２，８３９</v>
      </c>
      <c r="F6" s="50" t="str">
        <f t="shared" ref="F6:F11" si="1">DBCS(TEXT($V6,"#,##0;△#,##0"))</f>
        <v>６，５５５</v>
      </c>
      <c r="G6" s="51" t="str">
        <f t="shared" ref="G6:G11" si="2">DBCS(TEXT($W6,"#,##0;△#,##0"))</f>
        <v>６９，３９４</v>
      </c>
      <c r="U6" s="52">
        <v>62839</v>
      </c>
      <c r="V6" s="52">
        <v>6555</v>
      </c>
      <c r="W6" s="1">
        <f t="shared" ref="W6:W11" si="3">U6+V6</f>
        <v>69394</v>
      </c>
    </row>
    <row r="7" spans="1:23" ht="19.5" customHeight="1">
      <c r="A7" s="46">
        <v>14</v>
      </c>
      <c r="B7" s="47"/>
      <c r="C7" s="48" t="s">
        <v>11</v>
      </c>
      <c r="D7" s="49"/>
      <c r="E7" s="50" t="str">
        <f t="shared" si="0"/>
        <v>１，４３０，４４２</v>
      </c>
      <c r="F7" s="50" t="str">
        <f t="shared" si="1"/>
        <v>２９，５２０</v>
      </c>
      <c r="G7" s="51" t="str">
        <f t="shared" si="2"/>
        <v>１，４５９，９６２</v>
      </c>
      <c r="U7" s="52">
        <v>1430442</v>
      </c>
      <c r="V7" s="52">
        <v>29520</v>
      </c>
      <c r="W7" s="1">
        <f t="shared" si="3"/>
        <v>1459962</v>
      </c>
    </row>
    <row r="8" spans="1:23" ht="19.5" customHeight="1">
      <c r="A8" s="46">
        <v>15</v>
      </c>
      <c r="B8" s="47"/>
      <c r="C8" s="48" t="s">
        <v>13</v>
      </c>
      <c r="D8" s="49"/>
      <c r="E8" s="50" t="str">
        <f t="shared" si="0"/>
        <v>１，１２５，４００</v>
      </c>
      <c r="F8" s="50" t="str">
        <f t="shared" si="1"/>
        <v>５４，７３２</v>
      </c>
      <c r="G8" s="51" t="str">
        <f t="shared" si="2"/>
        <v>１，１８０，１３２</v>
      </c>
      <c r="U8" s="52">
        <v>1125400</v>
      </c>
      <c r="V8" s="52">
        <v>54732</v>
      </c>
      <c r="W8" s="1">
        <f t="shared" si="3"/>
        <v>1180132</v>
      </c>
    </row>
    <row r="9" spans="1:23" ht="19.5" customHeight="1">
      <c r="A9" s="46">
        <v>19</v>
      </c>
      <c r="B9" s="47"/>
      <c r="C9" s="48" t="s">
        <v>15</v>
      </c>
      <c r="D9" s="49"/>
      <c r="E9" s="50" t="str">
        <f t="shared" si="0"/>
        <v>８４，２２３</v>
      </c>
      <c r="F9" s="50" t="str">
        <f t="shared" si="1"/>
        <v>１４４，２３７</v>
      </c>
      <c r="G9" s="51" t="str">
        <f t="shared" si="2"/>
        <v>２２８，４６０</v>
      </c>
      <c r="U9" s="52">
        <v>84223</v>
      </c>
      <c r="V9" s="52">
        <v>144237</v>
      </c>
      <c r="W9" s="1">
        <f t="shared" si="3"/>
        <v>228460</v>
      </c>
    </row>
    <row r="10" spans="1:23" ht="19.5" customHeight="1">
      <c r="A10" s="46">
        <v>20</v>
      </c>
      <c r="B10" s="47"/>
      <c r="C10" s="48" t="s">
        <v>16</v>
      </c>
      <c r="D10" s="49"/>
      <c r="E10" s="50" t="str">
        <f t="shared" si="0"/>
        <v>１５２，４９１</v>
      </c>
      <c r="F10" s="50" t="str">
        <f t="shared" si="1"/>
        <v>１１，６００</v>
      </c>
      <c r="G10" s="51" t="str">
        <f t="shared" si="2"/>
        <v>１６４，０９１</v>
      </c>
      <c r="U10" s="52">
        <v>152491</v>
      </c>
      <c r="V10" s="52">
        <v>11600</v>
      </c>
      <c r="W10" s="1">
        <f t="shared" si="3"/>
        <v>164091</v>
      </c>
    </row>
    <row r="11" spans="1:23" ht="19.5" customHeight="1">
      <c r="A11" s="46">
        <v>21</v>
      </c>
      <c r="B11" s="47"/>
      <c r="C11" s="48" t="s">
        <v>18</v>
      </c>
      <c r="D11" s="49"/>
      <c r="E11" s="50" t="str">
        <f t="shared" si="0"/>
        <v>１９１，４００</v>
      </c>
      <c r="F11" s="50" t="str">
        <f t="shared" si="1"/>
        <v>８８，９００</v>
      </c>
      <c r="G11" s="51" t="str">
        <f t="shared" si="2"/>
        <v>２８０，３００</v>
      </c>
      <c r="U11" s="52">
        <v>191400</v>
      </c>
      <c r="V11" s="52">
        <v>88900</v>
      </c>
      <c r="W11" s="1">
        <f t="shared" si="3"/>
        <v>280300</v>
      </c>
    </row>
    <row r="12" spans="1:23" ht="19.5" customHeight="1">
      <c r="A12" s="176" t="s">
        <v>67</v>
      </c>
      <c r="B12" s="177"/>
      <c r="C12" s="177"/>
      <c r="D12" s="178"/>
      <c r="E12" s="53" t="str">
        <f t="shared" si="0"/>
        <v>１０，５９７，４２８</v>
      </c>
      <c r="F12" s="53"/>
      <c r="G12" s="54" t="str">
        <f>DBCS(TEXT($U12,"#,##0;△#,##0"))</f>
        <v>１０，５９７，４２８</v>
      </c>
      <c r="U12" s="55">
        <v>10597428</v>
      </c>
      <c r="V12" s="55"/>
    </row>
    <row r="13" spans="1:23" ht="19.5" customHeight="1">
      <c r="A13" s="56"/>
      <c r="B13" s="57"/>
      <c r="C13" s="58" t="s">
        <v>68</v>
      </c>
      <c r="D13" s="59"/>
      <c r="E13" s="60" t="str">
        <f t="shared" si="0"/>
        <v>１３，６４４，２２３</v>
      </c>
      <c r="F13" s="60" t="str">
        <f>DBCS(TEXT($V13,"#,##0;△#,##0"))</f>
        <v>３３５，５４４</v>
      </c>
      <c r="G13" s="61" t="str">
        <f>DBCS(TEXT($W13,"#,##0;△#,##0"))</f>
        <v>１３，９７９，７６７</v>
      </c>
      <c r="U13" s="52">
        <v>13644223</v>
      </c>
      <c r="V13" s="52">
        <v>335544</v>
      </c>
      <c r="W13" s="1">
        <v>13979767</v>
      </c>
    </row>
  </sheetData>
  <mergeCells count="4">
    <mergeCell ref="A1:G1"/>
    <mergeCell ref="A2:G2"/>
    <mergeCell ref="A5:D5"/>
    <mergeCell ref="A12:D12"/>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3C65-AAE0-411C-9F06-D44817BD446C}">
  <dimension ref="A3:Q30"/>
  <sheetViews>
    <sheetView view="pageBreakPreview" zoomScaleNormal="100" zoomScaleSheetLayoutView="100" workbookViewId="0"/>
  </sheetViews>
  <sheetFormatPr defaultColWidth="9" defaultRowHeight="19.5" customHeight="1"/>
  <cols>
    <col min="1" max="1" width="4.375" style="41" customWidth="1"/>
    <col min="2" max="2" width="0.875" style="1" customWidth="1"/>
    <col min="3" max="3" width="44.125" style="1" customWidth="1"/>
    <col min="4" max="4" width="1.625" style="41" customWidth="1"/>
    <col min="5" max="8" width="13.125" style="41" customWidth="1"/>
    <col min="9" max="9" width="13.125" style="89" customWidth="1"/>
    <col min="10" max="10" width="13.125" style="41" customWidth="1"/>
    <col min="11" max="11" width="13.125" style="79" customWidth="1"/>
    <col min="12" max="12" width="0.875" style="41" customWidth="1"/>
    <col min="13" max="13" width="9" style="79"/>
    <col min="14" max="14" width="9" style="41"/>
    <col min="15" max="15" width="9" style="79"/>
    <col min="16" max="16" width="9" style="41"/>
    <col min="17" max="17" width="9" style="79"/>
    <col min="18" max="16384" width="9" style="1"/>
  </cols>
  <sheetData>
    <row r="3" spans="1:17" customFormat="1" ht="19.5" customHeight="1">
      <c r="A3" t="s">
        <v>22</v>
      </c>
      <c r="K3" s="2" t="s">
        <v>59</v>
      </c>
    </row>
    <row r="4" spans="1:17" ht="19.5" customHeight="1">
      <c r="A4" s="62"/>
      <c r="B4" s="63"/>
      <c r="C4" s="63"/>
      <c r="D4" s="64"/>
      <c r="E4" s="65"/>
      <c r="F4" s="65"/>
      <c r="G4" s="65"/>
      <c r="H4" s="186" t="s">
        <v>69</v>
      </c>
      <c r="I4" s="186"/>
      <c r="J4" s="186"/>
      <c r="K4" s="187"/>
      <c r="L4" s="1"/>
      <c r="M4" s="1"/>
      <c r="N4" s="1"/>
      <c r="O4" s="1"/>
      <c r="P4" s="1"/>
      <c r="Q4" s="1"/>
    </row>
    <row r="5" spans="1:17" ht="19.5" customHeight="1">
      <c r="A5" s="180" t="s">
        <v>60</v>
      </c>
      <c r="B5" s="181"/>
      <c r="C5" s="181"/>
      <c r="D5" s="182"/>
      <c r="E5" s="66" t="s">
        <v>61</v>
      </c>
      <c r="F5" s="66" t="s">
        <v>63</v>
      </c>
      <c r="G5" s="66" t="s">
        <v>65</v>
      </c>
      <c r="H5" s="183" t="s">
        <v>70</v>
      </c>
      <c r="I5" s="184"/>
      <c r="J5" s="185"/>
      <c r="K5" s="67" t="s">
        <v>71</v>
      </c>
      <c r="L5" s="1"/>
      <c r="M5" s="1"/>
      <c r="N5" s="1"/>
      <c r="O5" s="1"/>
      <c r="P5" s="1"/>
      <c r="Q5" s="1"/>
    </row>
    <row r="6" spans="1:17" customFormat="1" ht="19.5" customHeight="1">
      <c r="A6" s="68"/>
      <c r="B6" s="69"/>
      <c r="C6" s="69"/>
      <c r="D6" s="70"/>
      <c r="E6" s="71"/>
      <c r="F6" s="70"/>
      <c r="G6" s="70"/>
      <c r="H6" s="72" t="s">
        <v>72</v>
      </c>
      <c r="I6" s="73" t="s">
        <v>73</v>
      </c>
      <c r="J6" s="73" t="s">
        <v>74</v>
      </c>
      <c r="K6" s="74" t="s">
        <v>75</v>
      </c>
    </row>
    <row r="7" spans="1:17" ht="19.5" customHeight="1">
      <c r="A7" s="46">
        <v>1</v>
      </c>
      <c r="B7" s="47"/>
      <c r="C7" s="48" t="s">
        <v>23</v>
      </c>
      <c r="D7" s="50"/>
      <c r="E7" s="75">
        <v>103725</v>
      </c>
      <c r="F7" s="75">
        <v>-356</v>
      </c>
      <c r="G7" s="76">
        <v>103369</v>
      </c>
      <c r="H7" s="50"/>
      <c r="I7" s="77"/>
      <c r="J7" s="50"/>
      <c r="K7" s="78">
        <f t="shared" ref="K7:K15" si="0">IF($L7=0,$E7,$F7)-($H7+$I7+$J7)</f>
        <v>-356</v>
      </c>
      <c r="L7" s="52">
        <v>3</v>
      </c>
    </row>
    <row r="8" spans="1:17" ht="19.5" customHeight="1">
      <c r="A8" s="46">
        <v>2</v>
      </c>
      <c r="B8" s="47"/>
      <c r="C8" s="48" t="s">
        <v>24</v>
      </c>
      <c r="D8" s="50"/>
      <c r="E8" s="75">
        <v>2038672</v>
      </c>
      <c r="F8" s="75">
        <v>54022</v>
      </c>
      <c r="G8" s="76">
        <v>2092694</v>
      </c>
      <c r="H8" s="80">
        <v>15454</v>
      </c>
      <c r="I8" s="80">
        <v>0</v>
      </c>
      <c r="J8" s="80">
        <v>3900</v>
      </c>
      <c r="K8" s="78">
        <f t="shared" si="0"/>
        <v>34668</v>
      </c>
      <c r="L8" s="52">
        <v>3</v>
      </c>
    </row>
    <row r="9" spans="1:17" ht="19.5" customHeight="1">
      <c r="A9" s="46">
        <v>3</v>
      </c>
      <c r="B9" s="47"/>
      <c r="C9" s="48" t="s">
        <v>29</v>
      </c>
      <c r="D9" s="50"/>
      <c r="E9" s="75">
        <v>3951245</v>
      </c>
      <c r="F9" s="75">
        <v>28378</v>
      </c>
      <c r="G9" s="76">
        <v>3979623</v>
      </c>
      <c r="H9" s="80">
        <v>23366</v>
      </c>
      <c r="I9" s="80">
        <v>3300</v>
      </c>
      <c r="J9" s="80">
        <v>2475</v>
      </c>
      <c r="K9" s="78">
        <f t="shared" si="0"/>
        <v>-763</v>
      </c>
      <c r="L9" s="52">
        <v>3</v>
      </c>
    </row>
    <row r="10" spans="1:17" ht="19.5" customHeight="1">
      <c r="A10" s="46">
        <v>4</v>
      </c>
      <c r="B10" s="47"/>
      <c r="C10" s="48" t="s">
        <v>32</v>
      </c>
      <c r="D10" s="50"/>
      <c r="E10" s="75">
        <v>1232850</v>
      </c>
      <c r="F10" s="75">
        <v>25668</v>
      </c>
      <c r="G10" s="76">
        <v>1258518</v>
      </c>
      <c r="H10" s="80">
        <v>830</v>
      </c>
      <c r="I10" s="80">
        <v>0</v>
      </c>
      <c r="J10" s="80">
        <v>0</v>
      </c>
      <c r="K10" s="78">
        <f t="shared" si="0"/>
        <v>24838</v>
      </c>
      <c r="L10" s="52">
        <v>3</v>
      </c>
    </row>
    <row r="11" spans="1:17" ht="19.5" customHeight="1">
      <c r="A11" s="46">
        <v>6</v>
      </c>
      <c r="B11" s="47"/>
      <c r="C11" s="48" t="s">
        <v>36</v>
      </c>
      <c r="D11" s="50"/>
      <c r="E11" s="75">
        <v>633244</v>
      </c>
      <c r="F11" s="75">
        <v>69186</v>
      </c>
      <c r="G11" s="76">
        <v>702430</v>
      </c>
      <c r="H11" s="80">
        <v>33052</v>
      </c>
      <c r="I11" s="80">
        <v>6700</v>
      </c>
      <c r="J11" s="80">
        <v>4080</v>
      </c>
      <c r="K11" s="78">
        <f t="shared" si="0"/>
        <v>25354</v>
      </c>
      <c r="L11" s="52">
        <v>3</v>
      </c>
    </row>
    <row r="12" spans="1:17" ht="19.5" customHeight="1">
      <c r="A12" s="46">
        <v>7</v>
      </c>
      <c r="B12" s="47"/>
      <c r="C12" s="48" t="s">
        <v>40</v>
      </c>
      <c r="D12" s="50"/>
      <c r="E12" s="75">
        <v>787426</v>
      </c>
      <c r="F12" s="75">
        <v>53419</v>
      </c>
      <c r="G12" s="76">
        <v>840845</v>
      </c>
      <c r="H12" s="80">
        <v>0</v>
      </c>
      <c r="I12" s="80">
        <v>34600</v>
      </c>
      <c r="J12" s="80">
        <v>0</v>
      </c>
      <c r="K12" s="78">
        <f t="shared" si="0"/>
        <v>18819</v>
      </c>
      <c r="L12" s="52">
        <v>3</v>
      </c>
    </row>
    <row r="13" spans="1:17" ht="19.5" customHeight="1">
      <c r="A13" s="46">
        <v>8</v>
      </c>
      <c r="B13" s="47"/>
      <c r="C13" s="48" t="s">
        <v>41</v>
      </c>
      <c r="D13" s="50"/>
      <c r="E13" s="75">
        <v>892202</v>
      </c>
      <c r="F13" s="75">
        <v>45273</v>
      </c>
      <c r="G13" s="76">
        <v>937475</v>
      </c>
      <c r="H13" s="80">
        <v>10728</v>
      </c>
      <c r="I13" s="80">
        <v>13500</v>
      </c>
      <c r="J13" s="80">
        <v>0</v>
      </c>
      <c r="K13" s="78">
        <f t="shared" si="0"/>
        <v>21045</v>
      </c>
      <c r="L13" s="52">
        <v>3</v>
      </c>
    </row>
    <row r="14" spans="1:17" ht="19.5" customHeight="1">
      <c r="A14" s="46">
        <v>9</v>
      </c>
      <c r="B14" s="47"/>
      <c r="C14" s="48" t="s">
        <v>49</v>
      </c>
      <c r="D14" s="50"/>
      <c r="E14" s="75">
        <v>581042</v>
      </c>
      <c r="F14" s="75">
        <v>18454</v>
      </c>
      <c r="G14" s="76">
        <v>599496</v>
      </c>
      <c r="H14" s="80">
        <v>0</v>
      </c>
      <c r="I14" s="80">
        <v>16500</v>
      </c>
      <c r="J14" s="80">
        <v>0</v>
      </c>
      <c r="K14" s="78">
        <f t="shared" si="0"/>
        <v>1954</v>
      </c>
      <c r="L14" s="52">
        <v>3</v>
      </c>
    </row>
    <row r="15" spans="1:17" ht="19.5" customHeight="1">
      <c r="A15" s="46">
        <v>10</v>
      </c>
      <c r="B15" s="47"/>
      <c r="C15" s="48" t="s">
        <v>50</v>
      </c>
      <c r="D15" s="50"/>
      <c r="E15" s="75">
        <v>1559927</v>
      </c>
      <c r="F15" s="75">
        <v>41500</v>
      </c>
      <c r="G15" s="76">
        <v>1601427</v>
      </c>
      <c r="H15" s="80">
        <v>822</v>
      </c>
      <c r="I15" s="80">
        <v>14300</v>
      </c>
      <c r="J15" s="80">
        <v>7700</v>
      </c>
      <c r="K15" s="78">
        <f t="shared" si="0"/>
        <v>18678</v>
      </c>
      <c r="L15" s="52">
        <v>3</v>
      </c>
    </row>
    <row r="16" spans="1:17" ht="19.5" customHeight="1">
      <c r="A16" s="176" t="s">
        <v>76</v>
      </c>
      <c r="B16" s="177"/>
      <c r="C16" s="177"/>
      <c r="D16" s="178"/>
      <c r="E16" s="81">
        <v>1863890</v>
      </c>
      <c r="F16" s="82"/>
      <c r="G16" s="83">
        <v>1863890</v>
      </c>
      <c r="H16" s="84"/>
      <c r="I16" s="84"/>
      <c r="J16" s="84"/>
      <c r="K16" s="85"/>
      <c r="L16" s="55"/>
      <c r="M16" s="1"/>
      <c r="N16" s="1"/>
      <c r="O16" s="1"/>
      <c r="P16" s="1"/>
      <c r="Q16" s="1"/>
    </row>
    <row r="17" spans="1:17" ht="19.5" customHeight="1">
      <c r="A17" s="56"/>
      <c r="B17" s="57"/>
      <c r="C17" s="58" t="s">
        <v>77</v>
      </c>
      <c r="D17" s="59"/>
      <c r="E17" s="86">
        <v>13644223</v>
      </c>
      <c r="F17" s="86">
        <v>335544</v>
      </c>
      <c r="G17" s="86">
        <v>13979767</v>
      </c>
      <c r="H17" s="87">
        <v>84252</v>
      </c>
      <c r="I17" s="87">
        <v>88900</v>
      </c>
      <c r="J17" s="87">
        <v>18155</v>
      </c>
      <c r="K17" s="88">
        <f>IF($L17=0,$E17,$F17)-($H17+$I17+$J17)</f>
        <v>144237</v>
      </c>
      <c r="L17" s="52">
        <v>3</v>
      </c>
      <c r="M17" s="1"/>
      <c r="N17" s="1"/>
      <c r="O17" s="1"/>
      <c r="P17" s="1"/>
      <c r="Q17" s="1"/>
    </row>
    <row r="30" spans="1:17" ht="19.5" customHeight="1">
      <c r="A30" s="167" t="s">
        <v>78</v>
      </c>
      <c r="B30" s="167"/>
      <c r="C30" s="167"/>
      <c r="D30" s="167"/>
      <c r="E30" s="167"/>
      <c r="F30" s="167"/>
      <c r="G30" s="167"/>
      <c r="H30" s="167"/>
      <c r="I30" s="167"/>
      <c r="J30" s="167"/>
      <c r="K30" s="167"/>
      <c r="L30" s="1"/>
      <c r="M30" s="1"/>
      <c r="N30" s="1"/>
      <c r="O30" s="1"/>
      <c r="P30" s="1"/>
      <c r="Q30" s="1"/>
    </row>
  </sheetData>
  <mergeCells count="5">
    <mergeCell ref="H4:K4"/>
    <mergeCell ref="A5:D5"/>
    <mergeCell ref="H5:J5"/>
    <mergeCell ref="A16:D16"/>
    <mergeCell ref="A30:K30"/>
  </mergeCells>
  <phoneticPr fontId="1"/>
  <printOptions horizontalCentered="1" gridLinesSet="0"/>
  <pageMargins left="0" right="0" top="0.35433070866141736" bottom="0.35433070866141736"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0E6C-486A-45C6-BD73-923CD2D08DC0}">
  <dimension ref="A1:K88"/>
  <sheetViews>
    <sheetView view="pageBreakPreview" zoomScaleNormal="100" zoomScaleSheetLayoutView="100" workbookViewId="0">
      <selection activeCell="C2" sqref="C2"/>
    </sheetView>
  </sheetViews>
  <sheetFormatPr defaultColWidth="9" defaultRowHeight="17.25" customHeight="1"/>
  <cols>
    <col min="1" max="1" width="2.5" style="93" customWidth="1"/>
    <col min="2" max="2" width="19.125" style="93" customWidth="1"/>
    <col min="3" max="5" width="11.875" style="94" customWidth="1"/>
    <col min="6" max="6" width="2.5" style="93" customWidth="1"/>
    <col min="7" max="7" width="19.125" style="93" customWidth="1"/>
    <col min="8" max="8" width="11.875" style="94" customWidth="1"/>
    <col min="9" max="9" width="53.875" style="93" customWidth="1"/>
    <col min="10" max="16384" width="9" style="93"/>
  </cols>
  <sheetData>
    <row r="1" spans="1:11" ht="17.25" customHeight="1">
      <c r="A1" s="90" t="s">
        <v>79</v>
      </c>
      <c r="B1" s="91"/>
      <c r="C1" s="91"/>
      <c r="D1" s="91"/>
      <c r="E1" s="91"/>
      <c r="F1" s="91"/>
      <c r="G1" s="91"/>
      <c r="H1" s="91"/>
      <c r="I1" s="91"/>
      <c r="J1" s="92"/>
    </row>
    <row r="2" spans="1:11" ht="17.25" customHeight="1">
      <c r="A2" s="93" t="s">
        <v>80</v>
      </c>
    </row>
    <row r="3" spans="1:11" ht="17.25" customHeight="1">
      <c r="A3" s="93" t="s">
        <v>81</v>
      </c>
      <c r="B3" s="95"/>
      <c r="E3" s="96" t="s">
        <v>82</v>
      </c>
      <c r="F3" s="95"/>
      <c r="G3" s="95"/>
      <c r="I3" s="97" t="s">
        <v>83</v>
      </c>
      <c r="J3" s="94"/>
      <c r="K3" s="94"/>
    </row>
    <row r="4" spans="1:11" ht="17.25" customHeight="1">
      <c r="A4" s="98"/>
      <c r="B4" s="99"/>
      <c r="C4" s="100"/>
      <c r="D4" s="100"/>
      <c r="E4" s="100"/>
      <c r="F4" s="101" t="s">
        <v>84</v>
      </c>
      <c r="G4" s="102"/>
      <c r="H4" s="103"/>
      <c r="I4" s="104"/>
    </row>
    <row r="5" spans="1:11" ht="17.25" customHeight="1">
      <c r="A5" s="190" t="s">
        <v>85</v>
      </c>
      <c r="B5" s="191"/>
      <c r="C5" s="105" t="s">
        <v>86</v>
      </c>
      <c r="D5" s="106" t="s">
        <v>87</v>
      </c>
      <c r="E5" s="106" t="s">
        <v>88</v>
      </c>
      <c r="F5" s="192" t="s">
        <v>89</v>
      </c>
      <c r="G5" s="193"/>
      <c r="H5" s="196" t="s">
        <v>90</v>
      </c>
      <c r="I5" s="107" t="s">
        <v>91</v>
      </c>
    </row>
    <row r="6" spans="1:11" ht="17.25" customHeight="1">
      <c r="A6" s="108"/>
      <c r="B6" s="109"/>
      <c r="C6" s="110"/>
      <c r="D6" s="110"/>
      <c r="E6" s="110"/>
      <c r="F6" s="194"/>
      <c r="G6" s="195"/>
      <c r="H6" s="197"/>
      <c r="I6" s="111"/>
    </row>
    <row r="7" spans="1:11" ht="17.25" customHeight="1">
      <c r="A7" s="112">
        <v>1</v>
      </c>
      <c r="B7" s="113" t="s">
        <v>92</v>
      </c>
      <c r="C7" s="114">
        <v>42838</v>
      </c>
      <c r="D7" s="114">
        <v>2475</v>
      </c>
      <c r="E7" s="115">
        <f>C7+D7</f>
        <v>45313</v>
      </c>
      <c r="F7" s="116">
        <v>1</v>
      </c>
      <c r="G7" s="113" t="s">
        <v>93</v>
      </c>
      <c r="H7" s="114">
        <v>2475</v>
      </c>
      <c r="I7" s="117" t="s">
        <v>94</v>
      </c>
    </row>
    <row r="8" spans="1:11" ht="17.25" customHeight="1">
      <c r="A8" s="118">
        <v>3</v>
      </c>
      <c r="B8" s="119" t="s">
        <v>95</v>
      </c>
      <c r="C8" s="120">
        <v>2850</v>
      </c>
      <c r="D8" s="120">
        <v>4080</v>
      </c>
      <c r="E8" s="121">
        <f>C8+D8</f>
        <v>6930</v>
      </c>
      <c r="F8" s="116">
        <v>1</v>
      </c>
      <c r="G8" s="113" t="s">
        <v>96</v>
      </c>
      <c r="H8" s="114">
        <v>300</v>
      </c>
      <c r="I8" s="117" t="s">
        <v>97</v>
      </c>
    </row>
    <row r="9" spans="1:11" ht="17.25" customHeight="1">
      <c r="A9" s="122"/>
      <c r="C9" s="123"/>
      <c r="D9" s="123"/>
      <c r="E9" s="123"/>
      <c r="F9" s="116">
        <v>2</v>
      </c>
      <c r="G9" s="113" t="s">
        <v>98</v>
      </c>
      <c r="H9" s="114">
        <v>1280</v>
      </c>
      <c r="I9" s="117" t="s">
        <v>99</v>
      </c>
    </row>
    <row r="10" spans="1:11" ht="17.25" customHeight="1">
      <c r="A10" s="122"/>
      <c r="C10" s="123"/>
      <c r="D10" s="123"/>
      <c r="E10" s="123"/>
      <c r="F10" s="124">
        <v>3</v>
      </c>
      <c r="G10" s="119" t="s">
        <v>100</v>
      </c>
      <c r="H10" s="120">
        <v>2500</v>
      </c>
      <c r="I10" s="125" t="s">
        <v>101</v>
      </c>
    </row>
    <row r="11" spans="1:11" ht="17.25" customHeight="1">
      <c r="A11" s="108"/>
      <c r="B11" s="126"/>
      <c r="C11" s="127"/>
      <c r="D11" s="127"/>
      <c r="E11" s="127"/>
      <c r="F11" s="128"/>
      <c r="G11" s="126"/>
      <c r="H11" s="127"/>
      <c r="I11" s="117" t="s">
        <v>102</v>
      </c>
    </row>
    <row r="12" spans="1:11" ht="17.25" customHeight="1">
      <c r="A12" s="188" t="s">
        <v>103</v>
      </c>
      <c r="B12" s="189"/>
      <c r="C12" s="129">
        <v>62839</v>
      </c>
      <c r="D12" s="129">
        <v>6555</v>
      </c>
      <c r="E12" s="130">
        <f>C12+D12</f>
        <v>69394</v>
      </c>
      <c r="F12" s="131"/>
      <c r="G12" s="132"/>
      <c r="H12" s="130"/>
      <c r="I12" s="133"/>
    </row>
    <row r="14" spans="1:11" ht="17.25" customHeight="1">
      <c r="A14" s="93" t="s">
        <v>104</v>
      </c>
      <c r="B14" s="95"/>
      <c r="E14" s="96" t="s">
        <v>105</v>
      </c>
      <c r="F14" s="95"/>
      <c r="G14" s="95"/>
      <c r="I14" s="97" t="s">
        <v>83</v>
      </c>
      <c r="J14" s="94"/>
      <c r="K14" s="94"/>
    </row>
    <row r="15" spans="1:11" ht="17.25" customHeight="1">
      <c r="A15" s="98"/>
      <c r="B15" s="99"/>
      <c r="C15" s="100"/>
      <c r="D15" s="100"/>
      <c r="E15" s="100"/>
      <c r="F15" s="101" t="s">
        <v>84</v>
      </c>
      <c r="G15" s="102"/>
      <c r="H15" s="103"/>
      <c r="I15" s="104"/>
    </row>
    <row r="16" spans="1:11" ht="17.25" customHeight="1">
      <c r="A16" s="190" t="s">
        <v>85</v>
      </c>
      <c r="B16" s="191"/>
      <c r="C16" s="105" t="s">
        <v>86</v>
      </c>
      <c r="D16" s="106" t="s">
        <v>87</v>
      </c>
      <c r="E16" s="106" t="s">
        <v>88</v>
      </c>
      <c r="F16" s="192" t="s">
        <v>89</v>
      </c>
      <c r="G16" s="193"/>
      <c r="H16" s="196" t="s">
        <v>90</v>
      </c>
      <c r="I16" s="107" t="s">
        <v>91</v>
      </c>
    </row>
    <row r="17" spans="1:11" ht="17.25" customHeight="1">
      <c r="A17" s="108"/>
      <c r="B17" s="109"/>
      <c r="C17" s="110"/>
      <c r="D17" s="110"/>
      <c r="E17" s="110"/>
      <c r="F17" s="194"/>
      <c r="G17" s="195"/>
      <c r="H17" s="197"/>
      <c r="I17" s="111"/>
    </row>
    <row r="18" spans="1:11" ht="17.25" customHeight="1">
      <c r="A18" s="118">
        <v>1</v>
      </c>
      <c r="B18" s="119" t="s">
        <v>106</v>
      </c>
      <c r="C18" s="120">
        <v>307493</v>
      </c>
      <c r="D18" s="120">
        <v>12228</v>
      </c>
      <c r="E18" s="121">
        <f>C18+D18</f>
        <v>319721</v>
      </c>
      <c r="F18" s="124">
        <v>1</v>
      </c>
      <c r="G18" s="119" t="s">
        <v>107</v>
      </c>
      <c r="H18" s="120">
        <v>12228</v>
      </c>
      <c r="I18" s="125" t="s">
        <v>108</v>
      </c>
    </row>
    <row r="19" spans="1:11" ht="17.25" customHeight="1">
      <c r="A19" s="108"/>
      <c r="B19" s="126"/>
      <c r="C19" s="127"/>
      <c r="D19" s="127"/>
      <c r="E19" s="127"/>
      <c r="F19" s="128"/>
      <c r="G19" s="126"/>
      <c r="H19" s="127"/>
      <c r="I19" s="117" t="s">
        <v>109</v>
      </c>
    </row>
    <row r="20" spans="1:11" ht="17.25" customHeight="1">
      <c r="A20" s="118">
        <v>2</v>
      </c>
      <c r="B20" s="119" t="s">
        <v>110</v>
      </c>
      <c r="C20" s="120">
        <v>48012</v>
      </c>
      <c r="D20" s="120">
        <v>6564</v>
      </c>
      <c r="E20" s="121">
        <f>C20+D20</f>
        <v>54576</v>
      </c>
      <c r="F20" s="124">
        <v>2</v>
      </c>
      <c r="G20" s="119" t="s">
        <v>111</v>
      </c>
      <c r="H20" s="120">
        <v>6564</v>
      </c>
      <c r="I20" s="125" t="s">
        <v>112</v>
      </c>
    </row>
    <row r="21" spans="1:11" ht="17.25" customHeight="1">
      <c r="A21" s="108"/>
      <c r="B21" s="126"/>
      <c r="C21" s="127"/>
      <c r="D21" s="127"/>
      <c r="E21" s="127"/>
      <c r="F21" s="128"/>
      <c r="G21" s="126"/>
      <c r="H21" s="127"/>
      <c r="I21" s="117" t="s">
        <v>113</v>
      </c>
    </row>
    <row r="22" spans="1:11" ht="17.25" customHeight="1">
      <c r="A22" s="118">
        <v>5</v>
      </c>
      <c r="B22" s="119" t="s">
        <v>114</v>
      </c>
      <c r="C22" s="120">
        <v>105717</v>
      </c>
      <c r="D22" s="120">
        <v>10728</v>
      </c>
      <c r="E22" s="121">
        <f>C22+D22</f>
        <v>116445</v>
      </c>
      <c r="F22" s="116">
        <v>1</v>
      </c>
      <c r="G22" s="113" t="s">
        <v>115</v>
      </c>
      <c r="H22" s="114">
        <v>7527</v>
      </c>
      <c r="I22" s="117" t="s">
        <v>116</v>
      </c>
    </row>
    <row r="23" spans="1:11" ht="17.25" customHeight="1">
      <c r="A23" s="108"/>
      <c r="B23" s="126"/>
      <c r="C23" s="127"/>
      <c r="D23" s="127"/>
      <c r="E23" s="127"/>
      <c r="F23" s="116">
        <v>3</v>
      </c>
      <c r="G23" s="113" t="s">
        <v>117</v>
      </c>
      <c r="H23" s="114">
        <v>3201</v>
      </c>
      <c r="I23" s="117" t="s">
        <v>118</v>
      </c>
    </row>
    <row r="24" spans="1:11" ht="17.25" customHeight="1">
      <c r="A24" s="188" t="s">
        <v>103</v>
      </c>
      <c r="B24" s="189"/>
      <c r="C24" s="129">
        <v>483748</v>
      </c>
      <c r="D24" s="129">
        <v>29520</v>
      </c>
      <c r="E24" s="130">
        <f>C24+D24</f>
        <v>513268</v>
      </c>
      <c r="F24" s="131"/>
      <c r="G24" s="132"/>
      <c r="H24" s="130"/>
      <c r="I24" s="133"/>
    </row>
    <row r="26" spans="1:11" ht="17.25" customHeight="1">
      <c r="A26" s="93" t="s">
        <v>119</v>
      </c>
      <c r="B26" s="95"/>
      <c r="E26" s="96" t="s">
        <v>120</v>
      </c>
      <c r="F26" s="95"/>
      <c r="G26" s="95"/>
      <c r="I26" s="97" t="s">
        <v>83</v>
      </c>
      <c r="J26" s="94"/>
      <c r="K26" s="94"/>
    </row>
    <row r="27" spans="1:11" ht="17.25" customHeight="1">
      <c r="A27" s="98"/>
      <c r="B27" s="99"/>
      <c r="C27" s="100"/>
      <c r="D27" s="100"/>
      <c r="E27" s="100"/>
      <c r="F27" s="101" t="s">
        <v>84</v>
      </c>
      <c r="G27" s="102"/>
      <c r="H27" s="103"/>
      <c r="I27" s="104"/>
    </row>
    <row r="28" spans="1:11" ht="17.25" customHeight="1">
      <c r="A28" s="190" t="s">
        <v>85</v>
      </c>
      <c r="B28" s="191"/>
      <c r="C28" s="105" t="s">
        <v>86</v>
      </c>
      <c r="D28" s="106" t="s">
        <v>87</v>
      </c>
      <c r="E28" s="106" t="s">
        <v>88</v>
      </c>
      <c r="F28" s="192" t="s">
        <v>89</v>
      </c>
      <c r="G28" s="193"/>
      <c r="H28" s="196" t="s">
        <v>90</v>
      </c>
      <c r="I28" s="107" t="s">
        <v>91</v>
      </c>
    </row>
    <row r="29" spans="1:11" ht="17.25" customHeight="1">
      <c r="A29" s="108"/>
      <c r="B29" s="109"/>
      <c r="C29" s="110"/>
      <c r="D29" s="110"/>
      <c r="E29" s="110"/>
      <c r="F29" s="194"/>
      <c r="G29" s="195"/>
      <c r="H29" s="197"/>
      <c r="I29" s="111"/>
    </row>
    <row r="30" spans="1:11" ht="17.25" customHeight="1">
      <c r="A30" s="118">
        <v>1</v>
      </c>
      <c r="B30" s="119" t="s">
        <v>121</v>
      </c>
      <c r="C30" s="120">
        <v>106853</v>
      </c>
      <c r="D30" s="120">
        <v>19542</v>
      </c>
      <c r="E30" s="121">
        <f>C30+D30</f>
        <v>126395</v>
      </c>
      <c r="F30" s="116">
        <v>1</v>
      </c>
      <c r="G30" s="113" t="s">
        <v>107</v>
      </c>
      <c r="H30" s="114">
        <v>3226</v>
      </c>
      <c r="I30" s="117" t="s">
        <v>122</v>
      </c>
    </row>
    <row r="31" spans="1:11" ht="17.25" customHeight="1">
      <c r="A31" s="108"/>
      <c r="B31" s="126"/>
      <c r="C31" s="127"/>
      <c r="D31" s="127"/>
      <c r="E31" s="127"/>
      <c r="F31" s="116">
        <v>3</v>
      </c>
      <c r="G31" s="113" t="s">
        <v>123</v>
      </c>
      <c r="H31" s="114">
        <v>16316</v>
      </c>
      <c r="I31" s="117" t="s">
        <v>124</v>
      </c>
    </row>
    <row r="32" spans="1:11" ht="17.25" customHeight="1">
      <c r="A32" s="134">
        <v>2</v>
      </c>
      <c r="B32" s="135" t="s">
        <v>125</v>
      </c>
      <c r="C32" s="129">
        <v>182561</v>
      </c>
      <c r="D32" s="129">
        <v>1316</v>
      </c>
      <c r="E32" s="136">
        <f>C32+D32</f>
        <v>183877</v>
      </c>
      <c r="F32" s="137">
        <v>1</v>
      </c>
      <c r="G32" s="135" t="s">
        <v>126</v>
      </c>
      <c r="H32" s="129">
        <v>90</v>
      </c>
      <c r="I32" s="138" t="s">
        <v>127</v>
      </c>
    </row>
    <row r="36" spans="1:11" ht="17.25" customHeight="1">
      <c r="A36" s="139"/>
      <c r="B36" s="139"/>
      <c r="C36" s="140"/>
      <c r="D36" s="140"/>
      <c r="E36" s="140"/>
      <c r="F36" s="139"/>
      <c r="G36" s="139"/>
      <c r="H36" s="140"/>
      <c r="I36" s="139"/>
    </row>
    <row r="37" spans="1:11" ht="17.25" customHeight="1">
      <c r="A37" s="108"/>
      <c r="B37" s="126"/>
      <c r="C37" s="127"/>
      <c r="D37" s="127"/>
      <c r="E37" s="127"/>
      <c r="F37" s="116">
        <v>2</v>
      </c>
      <c r="G37" s="113" t="s">
        <v>111</v>
      </c>
      <c r="H37" s="114">
        <v>1226</v>
      </c>
      <c r="I37" s="117" t="s">
        <v>128</v>
      </c>
    </row>
    <row r="38" spans="1:11" ht="17.25" customHeight="1">
      <c r="A38" s="118">
        <v>5</v>
      </c>
      <c r="B38" s="119" t="s">
        <v>129</v>
      </c>
      <c r="C38" s="120">
        <v>162341</v>
      </c>
      <c r="D38" s="120">
        <v>33052</v>
      </c>
      <c r="E38" s="121">
        <f>C38+D38</f>
        <v>195393</v>
      </c>
      <c r="F38" s="124">
        <v>1</v>
      </c>
      <c r="G38" s="119" t="s">
        <v>130</v>
      </c>
      <c r="H38" s="120">
        <v>23052</v>
      </c>
      <c r="I38" s="125" t="s">
        <v>131</v>
      </c>
    </row>
    <row r="39" spans="1:11" ht="17.25" customHeight="1">
      <c r="A39" s="122"/>
      <c r="C39" s="123"/>
      <c r="D39" s="123"/>
      <c r="E39" s="123"/>
      <c r="F39" s="141"/>
      <c r="H39" s="123"/>
      <c r="I39" s="125" t="s">
        <v>132</v>
      </c>
    </row>
    <row r="40" spans="1:11" ht="17.25" customHeight="1">
      <c r="A40" s="122"/>
      <c r="C40" s="123"/>
      <c r="D40" s="123"/>
      <c r="E40" s="123"/>
      <c r="F40" s="141"/>
      <c r="H40" s="123"/>
      <c r="I40" s="125" t="s">
        <v>133</v>
      </c>
    </row>
    <row r="41" spans="1:11" ht="17.25" customHeight="1">
      <c r="A41" s="122"/>
      <c r="C41" s="123"/>
      <c r="D41" s="123"/>
      <c r="E41" s="123"/>
      <c r="F41" s="128"/>
      <c r="G41" s="126"/>
      <c r="H41" s="127"/>
      <c r="I41" s="117" t="s">
        <v>134</v>
      </c>
    </row>
    <row r="42" spans="1:11" ht="17.25" customHeight="1">
      <c r="A42" s="122"/>
      <c r="C42" s="123"/>
      <c r="D42" s="123"/>
      <c r="E42" s="123"/>
      <c r="F42" s="124">
        <v>2</v>
      </c>
      <c r="G42" s="119" t="s">
        <v>135</v>
      </c>
      <c r="H42" s="120">
        <v>8000</v>
      </c>
      <c r="I42" s="125" t="s">
        <v>136</v>
      </c>
    </row>
    <row r="43" spans="1:11" ht="17.25" customHeight="1">
      <c r="A43" s="122"/>
      <c r="C43" s="123"/>
      <c r="D43" s="123"/>
      <c r="E43" s="123"/>
      <c r="F43" s="128"/>
      <c r="G43" s="126"/>
      <c r="H43" s="127"/>
      <c r="I43" s="117" t="s">
        <v>137</v>
      </c>
    </row>
    <row r="44" spans="1:11" ht="17.25" customHeight="1">
      <c r="A44" s="108"/>
      <c r="B44" s="126"/>
      <c r="C44" s="127"/>
      <c r="D44" s="127"/>
      <c r="E44" s="127"/>
      <c r="F44" s="116">
        <v>3</v>
      </c>
      <c r="G44" s="113" t="s">
        <v>138</v>
      </c>
      <c r="H44" s="114">
        <v>2000</v>
      </c>
      <c r="I44" s="117" t="s">
        <v>139</v>
      </c>
    </row>
    <row r="45" spans="1:11" ht="17.25" customHeight="1">
      <c r="A45" s="112">
        <v>9</v>
      </c>
      <c r="B45" s="113" t="s">
        <v>140</v>
      </c>
      <c r="C45" s="114">
        <v>68635</v>
      </c>
      <c r="D45" s="114">
        <v>822</v>
      </c>
      <c r="E45" s="115">
        <f>C45+D45</f>
        <v>69457</v>
      </c>
      <c r="F45" s="116">
        <v>4</v>
      </c>
      <c r="G45" s="113" t="s">
        <v>141</v>
      </c>
      <c r="H45" s="114">
        <v>822</v>
      </c>
      <c r="I45" s="117" t="s">
        <v>142</v>
      </c>
    </row>
    <row r="46" spans="1:11" ht="17.25" customHeight="1">
      <c r="A46" s="188" t="s">
        <v>103</v>
      </c>
      <c r="B46" s="189"/>
      <c r="C46" s="129">
        <v>579466</v>
      </c>
      <c r="D46" s="129">
        <v>54732</v>
      </c>
      <c r="E46" s="130">
        <f>C46+D46</f>
        <v>634198</v>
      </c>
      <c r="F46" s="131"/>
      <c r="G46" s="132"/>
      <c r="H46" s="130"/>
      <c r="I46" s="133"/>
    </row>
    <row r="48" spans="1:11" ht="17.25" customHeight="1">
      <c r="A48" s="93" t="s">
        <v>143</v>
      </c>
      <c r="B48" s="95"/>
      <c r="E48" s="96" t="s">
        <v>144</v>
      </c>
      <c r="F48" s="95"/>
      <c r="G48" s="95"/>
      <c r="I48" s="97" t="s">
        <v>83</v>
      </c>
      <c r="J48" s="94"/>
      <c r="K48" s="94"/>
    </row>
    <row r="49" spans="1:11" ht="17.25" customHeight="1">
      <c r="A49" s="98"/>
      <c r="B49" s="99"/>
      <c r="C49" s="100"/>
      <c r="D49" s="100"/>
      <c r="E49" s="100"/>
      <c r="F49" s="101" t="s">
        <v>84</v>
      </c>
      <c r="G49" s="102"/>
      <c r="H49" s="103"/>
      <c r="I49" s="104"/>
    </row>
    <row r="50" spans="1:11" ht="17.25" customHeight="1">
      <c r="A50" s="190" t="s">
        <v>85</v>
      </c>
      <c r="B50" s="191"/>
      <c r="C50" s="105" t="s">
        <v>86</v>
      </c>
      <c r="D50" s="106" t="s">
        <v>87</v>
      </c>
      <c r="E50" s="106" t="s">
        <v>88</v>
      </c>
      <c r="F50" s="192" t="s">
        <v>89</v>
      </c>
      <c r="G50" s="193"/>
      <c r="H50" s="196" t="s">
        <v>90</v>
      </c>
      <c r="I50" s="107" t="s">
        <v>91</v>
      </c>
    </row>
    <row r="51" spans="1:11" ht="17.25" customHeight="1">
      <c r="A51" s="108"/>
      <c r="B51" s="109"/>
      <c r="C51" s="110"/>
      <c r="D51" s="110"/>
      <c r="E51" s="110"/>
      <c r="F51" s="194"/>
      <c r="G51" s="195"/>
      <c r="H51" s="197"/>
      <c r="I51" s="111"/>
    </row>
    <row r="52" spans="1:11" ht="17.25" customHeight="1">
      <c r="A52" s="112">
        <v>1</v>
      </c>
      <c r="B52" s="113" t="s">
        <v>145</v>
      </c>
      <c r="C52" s="114">
        <v>84223</v>
      </c>
      <c r="D52" s="114">
        <v>144237</v>
      </c>
      <c r="E52" s="115">
        <f>C52+D52</f>
        <v>228460</v>
      </c>
      <c r="F52" s="116">
        <v>1</v>
      </c>
      <c r="G52" s="113" t="s">
        <v>145</v>
      </c>
      <c r="H52" s="114">
        <v>144237</v>
      </c>
      <c r="I52" s="117" t="s">
        <v>146</v>
      </c>
    </row>
    <row r="53" spans="1:11" ht="17.25" customHeight="1">
      <c r="A53" s="188" t="s">
        <v>103</v>
      </c>
      <c r="B53" s="189"/>
      <c r="C53" s="129">
        <v>84223</v>
      </c>
      <c r="D53" s="129">
        <v>144237</v>
      </c>
      <c r="E53" s="130">
        <f>C53+D53</f>
        <v>228460</v>
      </c>
      <c r="F53" s="131"/>
      <c r="G53" s="132"/>
      <c r="H53" s="130"/>
      <c r="I53" s="133"/>
    </row>
    <row r="55" spans="1:11" ht="17.25" customHeight="1">
      <c r="A55" s="93" t="s">
        <v>147</v>
      </c>
      <c r="B55" s="95"/>
      <c r="E55" s="96" t="s">
        <v>148</v>
      </c>
      <c r="F55" s="95"/>
      <c r="G55" s="95"/>
      <c r="I55" s="97" t="s">
        <v>83</v>
      </c>
      <c r="J55" s="94"/>
      <c r="K55" s="94"/>
    </row>
    <row r="56" spans="1:11" ht="17.25" customHeight="1">
      <c r="A56" s="98"/>
      <c r="B56" s="99"/>
      <c r="C56" s="100"/>
      <c r="D56" s="100"/>
      <c r="E56" s="100"/>
      <c r="F56" s="101" t="s">
        <v>84</v>
      </c>
      <c r="G56" s="102"/>
      <c r="H56" s="103"/>
      <c r="I56" s="104"/>
    </row>
    <row r="57" spans="1:11" ht="17.25" customHeight="1">
      <c r="A57" s="190" t="s">
        <v>85</v>
      </c>
      <c r="B57" s="191"/>
      <c r="C57" s="105" t="s">
        <v>86</v>
      </c>
      <c r="D57" s="106" t="s">
        <v>87</v>
      </c>
      <c r="E57" s="106" t="s">
        <v>88</v>
      </c>
      <c r="F57" s="192" t="s">
        <v>89</v>
      </c>
      <c r="G57" s="193"/>
      <c r="H57" s="196" t="s">
        <v>90</v>
      </c>
      <c r="I57" s="107" t="s">
        <v>91</v>
      </c>
    </row>
    <row r="58" spans="1:11" ht="17.25" customHeight="1">
      <c r="A58" s="108"/>
      <c r="B58" s="109"/>
      <c r="C58" s="110"/>
      <c r="D58" s="110"/>
      <c r="E58" s="110"/>
      <c r="F58" s="194"/>
      <c r="G58" s="195"/>
      <c r="H58" s="197"/>
      <c r="I58" s="111"/>
    </row>
    <row r="59" spans="1:11" ht="17.25" customHeight="1">
      <c r="A59" s="118">
        <v>3</v>
      </c>
      <c r="B59" s="119" t="s">
        <v>149</v>
      </c>
      <c r="C59" s="120">
        <v>113504</v>
      </c>
      <c r="D59" s="120">
        <v>11600</v>
      </c>
      <c r="E59" s="121">
        <f>C59+D59</f>
        <v>125104</v>
      </c>
      <c r="F59" s="124">
        <v>2</v>
      </c>
      <c r="G59" s="119" t="s">
        <v>149</v>
      </c>
      <c r="H59" s="120">
        <v>11600</v>
      </c>
      <c r="I59" s="125" t="s">
        <v>150</v>
      </c>
    </row>
    <row r="60" spans="1:11" ht="17.25" customHeight="1">
      <c r="A60" s="122"/>
      <c r="C60" s="123"/>
      <c r="D60" s="123"/>
      <c r="E60" s="123"/>
      <c r="F60" s="141"/>
      <c r="H60" s="123"/>
      <c r="I60" s="125" t="s">
        <v>151</v>
      </c>
    </row>
    <row r="61" spans="1:11" ht="17.25" customHeight="1">
      <c r="A61" s="108"/>
      <c r="B61" s="126"/>
      <c r="C61" s="127"/>
      <c r="D61" s="127"/>
      <c r="E61" s="127"/>
      <c r="F61" s="128"/>
      <c r="G61" s="126"/>
      <c r="H61" s="127"/>
      <c r="I61" s="117" t="s">
        <v>152</v>
      </c>
    </row>
    <row r="62" spans="1:11" ht="17.25" customHeight="1">
      <c r="A62" s="188" t="s">
        <v>103</v>
      </c>
      <c r="B62" s="189"/>
      <c r="C62" s="129">
        <v>113705</v>
      </c>
      <c r="D62" s="129">
        <v>11600</v>
      </c>
      <c r="E62" s="130">
        <f>C62+D62</f>
        <v>125305</v>
      </c>
      <c r="F62" s="131"/>
      <c r="G62" s="132"/>
      <c r="H62" s="130"/>
      <c r="I62" s="133"/>
    </row>
    <row r="68" spans="1:10" ht="17.25" customHeight="1">
      <c r="A68" s="90" t="s">
        <v>153</v>
      </c>
      <c r="B68" s="91"/>
      <c r="C68" s="91"/>
      <c r="D68" s="91"/>
      <c r="E68" s="91"/>
      <c r="F68" s="91"/>
      <c r="G68" s="91"/>
      <c r="H68" s="91"/>
      <c r="I68" s="91"/>
      <c r="J68" s="92"/>
    </row>
    <row r="69" spans="1:10" ht="17.25" customHeight="1">
      <c r="A69" s="90" t="s">
        <v>154</v>
      </c>
      <c r="B69" s="91"/>
      <c r="C69" s="91"/>
      <c r="D69" s="91"/>
      <c r="E69" s="91"/>
      <c r="F69" s="91"/>
      <c r="G69" s="91"/>
      <c r="H69" s="91"/>
      <c r="I69" s="91"/>
      <c r="J69" s="92"/>
    </row>
    <row r="70" spans="1:10" ht="17.25" customHeight="1">
      <c r="A70" s="93" t="s">
        <v>155</v>
      </c>
      <c r="E70" s="94" t="s">
        <v>156</v>
      </c>
      <c r="I70" s="97" t="s">
        <v>83</v>
      </c>
    </row>
    <row r="71" spans="1:10" ht="17.25" customHeight="1">
      <c r="A71" s="98"/>
      <c r="B71" s="99"/>
      <c r="C71" s="100"/>
      <c r="D71" s="100"/>
      <c r="E71" s="100"/>
      <c r="F71" s="101" t="s">
        <v>84</v>
      </c>
      <c r="G71" s="102"/>
      <c r="H71" s="103"/>
      <c r="I71" s="104"/>
    </row>
    <row r="72" spans="1:10" ht="17.25" customHeight="1">
      <c r="A72" s="190" t="s">
        <v>85</v>
      </c>
      <c r="B72" s="191"/>
      <c r="C72" s="105" t="s">
        <v>86</v>
      </c>
      <c r="D72" s="106" t="s">
        <v>87</v>
      </c>
      <c r="E72" s="106" t="s">
        <v>88</v>
      </c>
      <c r="F72" s="192" t="s">
        <v>89</v>
      </c>
      <c r="G72" s="193"/>
      <c r="H72" s="196" t="s">
        <v>90</v>
      </c>
      <c r="I72" s="107" t="s">
        <v>91</v>
      </c>
    </row>
    <row r="73" spans="1:10" ht="17.25" customHeight="1">
      <c r="A73" s="108"/>
      <c r="B73" s="109"/>
      <c r="C73" s="110"/>
      <c r="D73" s="110"/>
      <c r="E73" s="110"/>
      <c r="F73" s="194"/>
      <c r="G73" s="195"/>
      <c r="H73" s="197"/>
      <c r="I73" s="111"/>
    </row>
    <row r="74" spans="1:10" ht="17.25" customHeight="1">
      <c r="A74" s="112">
        <v>2</v>
      </c>
      <c r="B74" s="113" t="s">
        <v>157</v>
      </c>
      <c r="C74" s="114">
        <v>11100</v>
      </c>
      <c r="D74" s="114">
        <v>3300</v>
      </c>
      <c r="E74" s="115">
        <f>C74+D74</f>
        <v>14400</v>
      </c>
      <c r="F74" s="116">
        <v>1</v>
      </c>
      <c r="G74" s="113" t="s">
        <v>158</v>
      </c>
      <c r="H74" s="114">
        <v>3300</v>
      </c>
      <c r="I74" s="117" t="s">
        <v>159</v>
      </c>
    </row>
    <row r="75" spans="1:10" ht="17.25" customHeight="1">
      <c r="A75" s="118">
        <v>3</v>
      </c>
      <c r="B75" s="119" t="s">
        <v>160</v>
      </c>
      <c r="C75" s="120">
        <v>24900</v>
      </c>
      <c r="D75" s="120">
        <v>6700</v>
      </c>
      <c r="E75" s="121">
        <f>C75+D75</f>
        <v>31600</v>
      </c>
      <c r="F75" s="116">
        <v>1</v>
      </c>
      <c r="G75" s="113" t="s">
        <v>161</v>
      </c>
      <c r="H75" s="114">
        <v>500</v>
      </c>
      <c r="I75" s="117" t="s">
        <v>162</v>
      </c>
    </row>
    <row r="76" spans="1:10" ht="17.25" customHeight="1">
      <c r="A76" s="122"/>
      <c r="C76" s="123"/>
      <c r="D76" s="123"/>
      <c r="E76" s="123"/>
      <c r="F76" s="124">
        <v>3</v>
      </c>
      <c r="G76" s="119" t="s">
        <v>163</v>
      </c>
      <c r="H76" s="120">
        <v>6200</v>
      </c>
      <c r="I76" s="125" t="s">
        <v>164</v>
      </c>
    </row>
    <row r="77" spans="1:10" ht="17.25" customHeight="1">
      <c r="A77" s="108"/>
      <c r="B77" s="126"/>
      <c r="C77" s="127"/>
      <c r="D77" s="127"/>
      <c r="E77" s="127"/>
      <c r="F77" s="128"/>
      <c r="G77" s="126"/>
      <c r="H77" s="127"/>
      <c r="I77" s="117" t="s">
        <v>165</v>
      </c>
    </row>
    <row r="78" spans="1:10" ht="17.25" customHeight="1">
      <c r="A78" s="118">
        <v>4</v>
      </c>
      <c r="B78" s="119" t="s">
        <v>166</v>
      </c>
      <c r="C78" s="120">
        <v>77500</v>
      </c>
      <c r="D78" s="120">
        <v>34600</v>
      </c>
      <c r="E78" s="121">
        <f>C78+D78</f>
        <v>112100</v>
      </c>
      <c r="F78" s="124">
        <v>1</v>
      </c>
      <c r="G78" s="119" t="s">
        <v>166</v>
      </c>
      <c r="H78" s="120">
        <v>34600</v>
      </c>
      <c r="I78" s="125" t="s">
        <v>167</v>
      </c>
    </row>
    <row r="79" spans="1:10" ht="17.25" customHeight="1">
      <c r="A79" s="108"/>
      <c r="B79" s="126"/>
      <c r="C79" s="127"/>
      <c r="D79" s="127"/>
      <c r="E79" s="127"/>
      <c r="F79" s="128"/>
      <c r="G79" s="126"/>
      <c r="H79" s="127"/>
      <c r="I79" s="117" t="s">
        <v>168</v>
      </c>
    </row>
    <row r="80" spans="1:10" ht="17.25" customHeight="1">
      <c r="A80" s="112">
        <v>5</v>
      </c>
      <c r="B80" s="113" t="s">
        <v>169</v>
      </c>
      <c r="C80" s="114">
        <v>19500</v>
      </c>
      <c r="D80" s="114">
        <v>13500</v>
      </c>
      <c r="E80" s="115">
        <f>C80+D80</f>
        <v>33000</v>
      </c>
      <c r="F80" s="116">
        <v>1</v>
      </c>
      <c r="G80" s="113" t="s">
        <v>170</v>
      </c>
      <c r="H80" s="114">
        <v>13500</v>
      </c>
      <c r="I80" s="117" t="s">
        <v>171</v>
      </c>
    </row>
    <row r="81" spans="1:9" ht="17.25" customHeight="1">
      <c r="A81" s="118">
        <v>6</v>
      </c>
      <c r="B81" s="119" t="s">
        <v>172</v>
      </c>
      <c r="C81" s="120">
        <v>34900</v>
      </c>
      <c r="D81" s="120">
        <v>14300</v>
      </c>
      <c r="E81" s="121">
        <f>C81+D81</f>
        <v>49200</v>
      </c>
      <c r="F81" s="116">
        <v>1</v>
      </c>
      <c r="G81" s="113" t="s">
        <v>173</v>
      </c>
      <c r="H81" s="114">
        <v>800</v>
      </c>
      <c r="I81" s="117" t="s">
        <v>174</v>
      </c>
    </row>
    <row r="82" spans="1:9" ht="17.25" customHeight="1">
      <c r="A82" s="122"/>
      <c r="C82" s="123"/>
      <c r="D82" s="123"/>
      <c r="E82" s="123"/>
      <c r="F82" s="124">
        <v>4</v>
      </c>
      <c r="G82" s="119" t="s">
        <v>175</v>
      </c>
      <c r="H82" s="120">
        <v>13500</v>
      </c>
      <c r="I82" s="125" t="s">
        <v>176</v>
      </c>
    </row>
    <row r="83" spans="1:9" ht="17.25" customHeight="1">
      <c r="A83" s="122"/>
      <c r="C83" s="123"/>
      <c r="D83" s="123"/>
      <c r="E83" s="123"/>
      <c r="F83" s="141"/>
      <c r="H83" s="123"/>
      <c r="I83" s="125" t="s">
        <v>177</v>
      </c>
    </row>
    <row r="84" spans="1:9" ht="17.25" customHeight="1">
      <c r="A84" s="108"/>
      <c r="B84" s="126"/>
      <c r="C84" s="127"/>
      <c r="D84" s="127"/>
      <c r="E84" s="127"/>
      <c r="F84" s="128"/>
      <c r="G84" s="126"/>
      <c r="H84" s="127"/>
      <c r="I84" s="117" t="s">
        <v>178</v>
      </c>
    </row>
    <row r="85" spans="1:9" ht="17.25" customHeight="1">
      <c r="A85" s="118">
        <v>7</v>
      </c>
      <c r="B85" s="119" t="s">
        <v>179</v>
      </c>
      <c r="C85" s="120">
        <v>0</v>
      </c>
      <c r="D85" s="120">
        <v>16500</v>
      </c>
      <c r="E85" s="121">
        <f>C85+D85</f>
        <v>16500</v>
      </c>
      <c r="F85" s="124">
        <v>1</v>
      </c>
      <c r="G85" s="119" t="s">
        <v>179</v>
      </c>
      <c r="H85" s="120">
        <v>16500</v>
      </c>
      <c r="I85" s="125" t="s">
        <v>180</v>
      </c>
    </row>
    <row r="86" spans="1:9" ht="17.25" customHeight="1">
      <c r="A86" s="122"/>
      <c r="C86" s="123"/>
      <c r="D86" s="123"/>
      <c r="E86" s="123"/>
      <c r="F86" s="141"/>
      <c r="H86" s="123"/>
      <c r="I86" s="125" t="s">
        <v>181</v>
      </c>
    </row>
    <row r="87" spans="1:9" ht="17.25" customHeight="1">
      <c r="A87" s="108"/>
      <c r="B87" s="126"/>
      <c r="C87" s="127"/>
      <c r="D87" s="127"/>
      <c r="E87" s="127"/>
      <c r="F87" s="128"/>
      <c r="G87" s="126"/>
      <c r="H87" s="127"/>
      <c r="I87" s="117" t="s">
        <v>182</v>
      </c>
    </row>
    <row r="88" spans="1:9" ht="17.25" customHeight="1">
      <c r="A88" s="188" t="s">
        <v>103</v>
      </c>
      <c r="B88" s="189"/>
      <c r="C88" s="129">
        <v>191400</v>
      </c>
      <c r="D88" s="129">
        <v>88900</v>
      </c>
      <c r="E88" s="130">
        <f>C88+D88</f>
        <v>280300</v>
      </c>
      <c r="F88" s="131"/>
      <c r="G88" s="132"/>
      <c r="H88" s="130"/>
      <c r="I88" s="133"/>
    </row>
  </sheetData>
  <mergeCells count="24">
    <mergeCell ref="A50:B50"/>
    <mergeCell ref="F50:G51"/>
    <mergeCell ref="H50:H51"/>
    <mergeCell ref="A5:B5"/>
    <mergeCell ref="F5:G6"/>
    <mergeCell ref="H5:H6"/>
    <mergeCell ref="A12:B12"/>
    <mergeCell ref="A16:B16"/>
    <mergeCell ref="F16:G17"/>
    <mergeCell ref="H16:H17"/>
    <mergeCell ref="A24:B24"/>
    <mergeCell ref="A28:B28"/>
    <mergeCell ref="F28:G29"/>
    <mergeCell ref="H28:H29"/>
    <mergeCell ref="A46:B46"/>
    <mergeCell ref="A53:B53"/>
    <mergeCell ref="A57:B57"/>
    <mergeCell ref="F57:G58"/>
    <mergeCell ref="H57:H58"/>
    <mergeCell ref="A62:B62"/>
    <mergeCell ref="A72:B72"/>
    <mergeCell ref="F72:G73"/>
    <mergeCell ref="H72:H73"/>
    <mergeCell ref="A88:B88"/>
  </mergeCells>
  <phoneticPr fontId="1"/>
  <printOptions horizontalCentered="1" gridLinesSet="0"/>
  <pageMargins left="0" right="0" top="0.35433070866141736" bottom="0.35433070866141736" header="0" footer="0"/>
  <pageSetup paperSize="9"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C41C-0456-43D5-94D8-4F11C1BF064F}">
  <dimension ref="A3:P442"/>
  <sheetViews>
    <sheetView view="pageBreakPreview" zoomScaleNormal="100" zoomScaleSheetLayoutView="100" workbookViewId="0"/>
  </sheetViews>
  <sheetFormatPr defaultColWidth="9" defaultRowHeight="17.25" customHeight="1"/>
  <cols>
    <col min="1" max="1" width="2.5" style="93" customWidth="1"/>
    <col min="2" max="2" width="10.125" style="93" customWidth="1"/>
    <col min="3" max="9" width="9.875" style="93" customWidth="1"/>
    <col min="10" max="10" width="2.5" style="93" customWidth="1"/>
    <col min="11" max="11" width="10.125" style="93" customWidth="1"/>
    <col min="12" max="12" width="9.875" style="93" customWidth="1"/>
    <col min="13" max="13" width="37.625" style="93" customWidth="1"/>
    <col min="14" max="15" width="9" style="93"/>
    <col min="16" max="16" width="9" style="143"/>
    <col min="17" max="16384" width="9" style="93"/>
  </cols>
  <sheetData>
    <row r="3" spans="1:16" ht="17.25" customHeight="1">
      <c r="A3" s="93" t="s">
        <v>183</v>
      </c>
    </row>
    <row r="4" spans="1:16" ht="17.25" customHeight="1">
      <c r="A4" s="93" t="s">
        <v>184</v>
      </c>
      <c r="B4" s="95"/>
      <c r="C4" s="94"/>
      <c r="D4" s="94"/>
      <c r="E4" s="94"/>
      <c r="F4" s="94" t="s">
        <v>185</v>
      </c>
      <c r="G4" s="94"/>
      <c r="H4" s="94"/>
      <c r="I4" s="94"/>
      <c r="K4" s="94"/>
      <c r="L4" s="94"/>
      <c r="M4" s="97" t="s">
        <v>186</v>
      </c>
      <c r="P4" s="93"/>
    </row>
    <row r="5" spans="1:16" ht="17.25" customHeight="1">
      <c r="A5" s="202"/>
      <c r="B5" s="203"/>
      <c r="C5" s="144"/>
      <c r="D5" s="145"/>
      <c r="E5" s="144"/>
      <c r="F5" s="204" t="s">
        <v>187</v>
      </c>
      <c r="G5" s="174"/>
      <c r="H5" s="174"/>
      <c r="I5" s="175"/>
      <c r="J5" s="101" t="s">
        <v>84</v>
      </c>
      <c r="K5" s="101"/>
      <c r="L5" s="103"/>
      <c r="M5" s="104"/>
      <c r="P5" s="93"/>
    </row>
    <row r="6" spans="1:16" ht="17.25" customHeight="1">
      <c r="A6" s="190" t="s">
        <v>85</v>
      </c>
      <c r="B6" s="205"/>
      <c r="C6" s="146" t="s">
        <v>86</v>
      </c>
      <c r="D6" s="147" t="s">
        <v>87</v>
      </c>
      <c r="E6" s="146" t="s">
        <v>88</v>
      </c>
      <c r="F6" s="206" t="s">
        <v>188</v>
      </c>
      <c r="G6" s="206"/>
      <c r="H6" s="206"/>
      <c r="I6" s="148" t="s">
        <v>189</v>
      </c>
      <c r="J6" s="207" t="s">
        <v>190</v>
      </c>
      <c r="K6" s="208"/>
      <c r="L6" s="198" t="s">
        <v>191</v>
      </c>
      <c r="M6" s="149" t="s">
        <v>192</v>
      </c>
      <c r="P6" s="93"/>
    </row>
    <row r="7" spans="1:16" ht="17.25" customHeight="1">
      <c r="A7" s="200"/>
      <c r="B7" s="201"/>
      <c r="C7" s="150"/>
      <c r="D7" s="151"/>
      <c r="E7" s="150"/>
      <c r="F7" s="152" t="s">
        <v>72</v>
      </c>
      <c r="G7" s="153" t="s">
        <v>73</v>
      </c>
      <c r="H7" s="152" t="s">
        <v>74</v>
      </c>
      <c r="I7" s="154" t="s">
        <v>75</v>
      </c>
      <c r="J7" s="209"/>
      <c r="K7" s="210"/>
      <c r="L7" s="199"/>
      <c r="M7" s="111"/>
      <c r="P7" s="93"/>
    </row>
    <row r="8" spans="1:16" ht="17.25" customHeight="1">
      <c r="A8" s="118">
        <v>1</v>
      </c>
      <c r="B8" s="119" t="s">
        <v>193</v>
      </c>
      <c r="C8" s="120">
        <v>103725</v>
      </c>
      <c r="D8" s="120">
        <v>-356</v>
      </c>
      <c r="E8" s="155">
        <f>C8+D8</f>
        <v>103369</v>
      </c>
      <c r="F8" s="141"/>
      <c r="G8" s="141"/>
      <c r="H8" s="141"/>
      <c r="I8" s="156">
        <v>-356</v>
      </c>
      <c r="J8" s="116">
        <v>2</v>
      </c>
      <c r="K8" s="113" t="s">
        <v>194</v>
      </c>
      <c r="L8" s="114">
        <v>-363</v>
      </c>
      <c r="M8" s="117" t="s">
        <v>195</v>
      </c>
    </row>
    <row r="9" spans="1:16" ht="17.25" customHeight="1">
      <c r="A9" s="122"/>
      <c r="C9" s="141"/>
      <c r="D9" s="141"/>
      <c r="E9" s="141"/>
      <c r="F9" s="141"/>
      <c r="G9" s="141"/>
      <c r="H9" s="141"/>
      <c r="I9" s="141"/>
      <c r="J9" s="124">
        <v>3</v>
      </c>
      <c r="K9" s="119" t="s">
        <v>196</v>
      </c>
      <c r="L9" s="120">
        <v>-219</v>
      </c>
      <c r="M9" s="125" t="s">
        <v>197</v>
      </c>
    </row>
    <row r="10" spans="1:16" ht="17.25" customHeight="1">
      <c r="A10" s="122"/>
      <c r="C10" s="141"/>
      <c r="D10" s="141"/>
      <c r="E10" s="141"/>
      <c r="F10" s="141"/>
      <c r="G10" s="141"/>
      <c r="H10" s="141"/>
      <c r="I10" s="141"/>
      <c r="J10" s="128"/>
      <c r="K10" s="126"/>
      <c r="L10" s="128"/>
      <c r="M10" s="117" t="s">
        <v>198</v>
      </c>
    </row>
    <row r="11" spans="1:16" ht="17.25" customHeight="1">
      <c r="A11" s="122"/>
      <c r="C11" s="141"/>
      <c r="D11" s="141"/>
      <c r="E11" s="141"/>
      <c r="F11" s="141"/>
      <c r="G11" s="141"/>
      <c r="H11" s="141"/>
      <c r="I11" s="141"/>
      <c r="J11" s="116">
        <v>4</v>
      </c>
      <c r="K11" s="113" t="s">
        <v>199</v>
      </c>
      <c r="L11" s="114">
        <v>-237</v>
      </c>
      <c r="M11" s="117" t="s">
        <v>200</v>
      </c>
    </row>
    <row r="12" spans="1:16" ht="17.25" customHeight="1">
      <c r="A12" s="122"/>
      <c r="C12" s="141"/>
      <c r="D12" s="141"/>
      <c r="E12" s="141"/>
      <c r="F12" s="141"/>
      <c r="G12" s="141"/>
      <c r="H12" s="141"/>
      <c r="I12" s="141"/>
      <c r="J12" s="124">
        <v>8</v>
      </c>
      <c r="K12" s="119" t="s">
        <v>201</v>
      </c>
      <c r="L12" s="120">
        <v>463</v>
      </c>
      <c r="M12" s="125" t="s">
        <v>202</v>
      </c>
    </row>
    <row r="13" spans="1:16" ht="17.25" customHeight="1">
      <c r="A13" s="108"/>
      <c r="B13" s="126"/>
      <c r="C13" s="128"/>
      <c r="D13" s="128"/>
      <c r="E13" s="128"/>
      <c r="F13" s="128"/>
      <c r="G13" s="128"/>
      <c r="H13" s="128"/>
      <c r="I13" s="128"/>
      <c r="J13" s="128"/>
      <c r="K13" s="126"/>
      <c r="L13" s="128"/>
      <c r="M13" s="117" t="s">
        <v>203</v>
      </c>
    </row>
    <row r="14" spans="1:16" ht="17.25" customHeight="1">
      <c r="A14" s="188" t="s">
        <v>103</v>
      </c>
      <c r="B14" s="189"/>
      <c r="C14" s="129">
        <v>103725</v>
      </c>
      <c r="D14" s="129">
        <v>-356</v>
      </c>
      <c r="E14" s="157">
        <f>C14+D14</f>
        <v>103369</v>
      </c>
      <c r="F14" s="158"/>
      <c r="G14" s="159"/>
      <c r="H14" s="158"/>
      <c r="I14" s="160">
        <v>-356</v>
      </c>
      <c r="J14" s="131"/>
      <c r="K14" s="139"/>
      <c r="L14" s="157"/>
      <c r="M14" s="133"/>
      <c r="P14" s="93"/>
    </row>
    <row r="16" spans="1:16" ht="17.25" customHeight="1">
      <c r="A16" s="93" t="s">
        <v>204</v>
      </c>
      <c r="B16" s="95"/>
      <c r="C16" s="94"/>
      <c r="D16" s="94"/>
      <c r="E16" s="94"/>
      <c r="F16" s="94" t="s">
        <v>205</v>
      </c>
      <c r="G16" s="94"/>
      <c r="H16" s="94"/>
      <c r="I16" s="94"/>
      <c r="K16" s="94"/>
      <c r="L16" s="94"/>
      <c r="M16" s="97" t="s">
        <v>186</v>
      </c>
      <c r="P16" s="93"/>
    </row>
    <row r="17" spans="1:16" ht="17.25" customHeight="1">
      <c r="A17" s="202"/>
      <c r="B17" s="203"/>
      <c r="C17" s="144"/>
      <c r="D17" s="145"/>
      <c r="E17" s="144"/>
      <c r="F17" s="204" t="s">
        <v>187</v>
      </c>
      <c r="G17" s="174"/>
      <c r="H17" s="174"/>
      <c r="I17" s="175"/>
      <c r="J17" s="101" t="s">
        <v>84</v>
      </c>
      <c r="K17" s="101"/>
      <c r="L17" s="103"/>
      <c r="M17" s="104"/>
      <c r="P17" s="93"/>
    </row>
    <row r="18" spans="1:16" ht="17.25" customHeight="1">
      <c r="A18" s="190" t="s">
        <v>85</v>
      </c>
      <c r="B18" s="205"/>
      <c r="C18" s="146" t="s">
        <v>86</v>
      </c>
      <c r="D18" s="147" t="s">
        <v>87</v>
      </c>
      <c r="E18" s="146" t="s">
        <v>88</v>
      </c>
      <c r="F18" s="206" t="s">
        <v>188</v>
      </c>
      <c r="G18" s="206"/>
      <c r="H18" s="206"/>
      <c r="I18" s="148" t="s">
        <v>189</v>
      </c>
      <c r="J18" s="207" t="s">
        <v>190</v>
      </c>
      <c r="K18" s="208"/>
      <c r="L18" s="198" t="s">
        <v>191</v>
      </c>
      <c r="M18" s="149" t="s">
        <v>192</v>
      </c>
      <c r="P18" s="93"/>
    </row>
    <row r="19" spans="1:16" ht="17.25" customHeight="1">
      <c r="A19" s="200"/>
      <c r="B19" s="201"/>
      <c r="C19" s="150"/>
      <c r="D19" s="151"/>
      <c r="E19" s="150"/>
      <c r="F19" s="152" t="s">
        <v>72</v>
      </c>
      <c r="G19" s="153" t="s">
        <v>73</v>
      </c>
      <c r="H19" s="152" t="s">
        <v>74</v>
      </c>
      <c r="I19" s="154" t="s">
        <v>75</v>
      </c>
      <c r="J19" s="209"/>
      <c r="K19" s="210"/>
      <c r="L19" s="199"/>
      <c r="M19" s="111"/>
      <c r="P19" s="93"/>
    </row>
    <row r="20" spans="1:16" ht="17.25" customHeight="1">
      <c r="A20" s="118">
        <v>1</v>
      </c>
      <c r="B20" s="119" t="s">
        <v>206</v>
      </c>
      <c r="C20" s="120">
        <v>400467</v>
      </c>
      <c r="D20" s="120">
        <v>-1769</v>
      </c>
      <c r="E20" s="155">
        <f>C20+D20</f>
        <v>398698</v>
      </c>
      <c r="F20" s="141"/>
      <c r="G20" s="141"/>
      <c r="H20" s="141"/>
      <c r="I20" s="156">
        <v>-1769</v>
      </c>
      <c r="J20" s="124">
        <v>2</v>
      </c>
      <c r="K20" s="119" t="s">
        <v>194</v>
      </c>
      <c r="L20" s="120">
        <v>-2436</v>
      </c>
      <c r="M20" s="125" t="s">
        <v>207</v>
      </c>
    </row>
    <row r="21" spans="1:16" ht="17.25" customHeight="1">
      <c r="A21" s="122"/>
      <c r="C21" s="141"/>
      <c r="D21" s="141"/>
      <c r="E21" s="141"/>
      <c r="F21" s="141"/>
      <c r="G21" s="141"/>
      <c r="H21" s="141"/>
      <c r="I21" s="141"/>
      <c r="J21" s="128"/>
      <c r="K21" s="126"/>
      <c r="L21" s="128"/>
      <c r="M21" s="117" t="s">
        <v>208</v>
      </c>
    </row>
    <row r="22" spans="1:16" ht="17.25" customHeight="1">
      <c r="A22" s="122"/>
      <c r="C22" s="141"/>
      <c r="D22" s="141"/>
      <c r="E22" s="141"/>
      <c r="F22" s="141"/>
      <c r="G22" s="141"/>
      <c r="H22" s="141"/>
      <c r="I22" s="141"/>
      <c r="J22" s="124">
        <v>3</v>
      </c>
      <c r="K22" s="119" t="s">
        <v>196</v>
      </c>
      <c r="L22" s="120">
        <v>-23</v>
      </c>
      <c r="M22" s="125" t="s">
        <v>209</v>
      </c>
    </row>
    <row r="23" spans="1:16" ht="17.25" customHeight="1">
      <c r="A23" s="122"/>
      <c r="C23" s="141"/>
      <c r="D23" s="141"/>
      <c r="E23" s="141"/>
      <c r="F23" s="141"/>
      <c r="G23" s="141"/>
      <c r="H23" s="141"/>
      <c r="I23" s="141"/>
      <c r="J23" s="141"/>
      <c r="L23" s="141"/>
      <c r="M23" s="125" t="s">
        <v>210</v>
      </c>
    </row>
    <row r="24" spans="1:16" ht="17.25" customHeight="1">
      <c r="A24" s="122"/>
      <c r="C24" s="141"/>
      <c r="D24" s="141"/>
      <c r="E24" s="141"/>
      <c r="F24" s="141"/>
      <c r="G24" s="141"/>
      <c r="H24" s="141"/>
      <c r="I24" s="141"/>
      <c r="J24" s="128"/>
      <c r="K24" s="126"/>
      <c r="L24" s="128"/>
      <c r="M24" s="117" t="s">
        <v>211</v>
      </c>
    </row>
    <row r="25" spans="1:16" ht="17.25" customHeight="1">
      <c r="A25" s="108"/>
      <c r="B25" s="126"/>
      <c r="C25" s="128"/>
      <c r="D25" s="128"/>
      <c r="E25" s="128"/>
      <c r="F25" s="128"/>
      <c r="G25" s="128"/>
      <c r="H25" s="128"/>
      <c r="I25" s="128"/>
      <c r="J25" s="116">
        <v>4</v>
      </c>
      <c r="K25" s="113" t="s">
        <v>199</v>
      </c>
      <c r="L25" s="114">
        <v>690</v>
      </c>
      <c r="M25" s="117" t="s">
        <v>200</v>
      </c>
    </row>
    <row r="26" spans="1:16" ht="17.25" customHeight="1">
      <c r="A26" s="112">
        <v>5</v>
      </c>
      <c r="B26" s="113" t="s">
        <v>212</v>
      </c>
      <c r="C26" s="114">
        <v>96799</v>
      </c>
      <c r="D26" s="114">
        <v>3700</v>
      </c>
      <c r="E26" s="150">
        <f>C26+D26</f>
        <v>100499</v>
      </c>
      <c r="F26" s="128"/>
      <c r="G26" s="128"/>
      <c r="H26" s="128"/>
      <c r="I26" s="161">
        <v>3700</v>
      </c>
      <c r="J26" s="116">
        <v>12</v>
      </c>
      <c r="K26" s="113" t="s">
        <v>213</v>
      </c>
      <c r="L26" s="114">
        <v>3700</v>
      </c>
      <c r="M26" s="117" t="s">
        <v>214</v>
      </c>
    </row>
    <row r="27" spans="1:16" ht="17.25" customHeight="1">
      <c r="A27" s="118">
        <v>6</v>
      </c>
      <c r="B27" s="119" t="s">
        <v>215</v>
      </c>
      <c r="C27" s="120">
        <v>995386</v>
      </c>
      <c r="D27" s="120">
        <v>37491</v>
      </c>
      <c r="E27" s="155">
        <f>C27+D27</f>
        <v>1032877</v>
      </c>
      <c r="F27" s="162">
        <v>3226</v>
      </c>
      <c r="G27" s="162">
        <v>0</v>
      </c>
      <c r="H27" s="162">
        <v>3900</v>
      </c>
      <c r="I27" s="156">
        <v>30365</v>
      </c>
      <c r="J27" s="116">
        <v>10</v>
      </c>
      <c r="K27" s="113" t="s">
        <v>216</v>
      </c>
      <c r="L27" s="114">
        <v>184</v>
      </c>
      <c r="M27" s="117" t="s">
        <v>217</v>
      </c>
    </row>
    <row r="28" spans="1:16" ht="17.25" customHeight="1">
      <c r="A28" s="122"/>
      <c r="C28" s="141"/>
      <c r="D28" s="141"/>
      <c r="E28" s="141"/>
      <c r="F28" s="141"/>
      <c r="G28" s="141"/>
      <c r="H28" s="141"/>
      <c r="I28" s="141"/>
      <c r="J28" s="124">
        <v>12</v>
      </c>
      <c r="K28" s="119" t="s">
        <v>213</v>
      </c>
      <c r="L28" s="120">
        <v>13264</v>
      </c>
      <c r="M28" s="125" t="s">
        <v>218</v>
      </c>
    </row>
    <row r="29" spans="1:16" ht="17.25" customHeight="1">
      <c r="A29" s="122"/>
      <c r="C29" s="141"/>
      <c r="D29" s="141"/>
      <c r="E29" s="141"/>
      <c r="F29" s="141"/>
      <c r="G29" s="141"/>
      <c r="H29" s="141"/>
      <c r="I29" s="141"/>
      <c r="J29" s="141"/>
      <c r="L29" s="141"/>
      <c r="M29" s="125" t="s">
        <v>219</v>
      </c>
    </row>
    <row r="30" spans="1:16" ht="17.25" customHeight="1">
      <c r="A30" s="122"/>
      <c r="C30" s="141"/>
      <c r="D30" s="141"/>
      <c r="E30" s="141"/>
      <c r="F30" s="141"/>
      <c r="G30" s="141"/>
      <c r="H30" s="141"/>
      <c r="I30" s="141"/>
      <c r="J30" s="141"/>
      <c r="L30" s="141"/>
      <c r="M30" s="125" t="s">
        <v>220</v>
      </c>
    </row>
    <row r="31" spans="1:16" ht="17.25" customHeight="1">
      <c r="A31" s="122"/>
      <c r="C31" s="141"/>
      <c r="D31" s="141"/>
      <c r="E31" s="141"/>
      <c r="F31" s="141"/>
      <c r="G31" s="141"/>
      <c r="H31" s="141"/>
      <c r="I31" s="141"/>
      <c r="J31" s="141"/>
      <c r="L31" s="141"/>
      <c r="M31" s="125" t="s">
        <v>221</v>
      </c>
    </row>
    <row r="32" spans="1:16" ht="17.25" customHeight="1">
      <c r="A32" s="163"/>
      <c r="B32" s="139"/>
      <c r="C32" s="131"/>
      <c r="D32" s="131"/>
      <c r="E32" s="131"/>
      <c r="F32" s="131"/>
      <c r="G32" s="131"/>
      <c r="H32" s="131"/>
      <c r="I32" s="131"/>
      <c r="J32" s="131"/>
      <c r="K32" s="139"/>
      <c r="L32" s="131"/>
      <c r="M32" s="138" t="s">
        <v>222</v>
      </c>
    </row>
    <row r="34" spans="1:16" ht="17.25" customHeight="1">
      <c r="A34" s="167" t="s">
        <v>223</v>
      </c>
      <c r="B34" s="167"/>
      <c r="C34" s="167"/>
      <c r="D34" s="167"/>
      <c r="E34" s="167"/>
      <c r="F34" s="167"/>
      <c r="G34" s="167"/>
      <c r="H34" s="167"/>
      <c r="I34" s="167"/>
      <c r="J34" s="167"/>
      <c r="K34" s="167"/>
      <c r="L34" s="167"/>
      <c r="M34" s="167"/>
      <c r="P34" s="93"/>
    </row>
    <row r="35" spans="1:16" ht="17.25" customHeight="1">
      <c r="A35" s="167" t="s">
        <v>224</v>
      </c>
      <c r="B35" s="167"/>
      <c r="C35" s="167"/>
      <c r="D35" s="167"/>
      <c r="E35" s="167"/>
      <c r="F35" s="167"/>
      <c r="G35" s="167"/>
      <c r="H35" s="167"/>
      <c r="I35" s="167"/>
      <c r="J35" s="167"/>
      <c r="K35" s="167"/>
      <c r="L35" s="167"/>
      <c r="M35" s="167"/>
      <c r="P35" s="93"/>
    </row>
    <row r="36" spans="1:16" ht="17.25" customHeight="1">
      <c r="A36" s="93" t="s">
        <v>225</v>
      </c>
      <c r="F36" s="93" t="s">
        <v>226</v>
      </c>
      <c r="M36" s="97" t="s">
        <v>186</v>
      </c>
    </row>
    <row r="37" spans="1:16" ht="17.25" customHeight="1">
      <c r="A37" s="202"/>
      <c r="B37" s="203"/>
      <c r="C37" s="144"/>
      <c r="D37" s="145"/>
      <c r="E37" s="144"/>
      <c r="F37" s="204" t="s">
        <v>187</v>
      </c>
      <c r="G37" s="174"/>
      <c r="H37" s="174"/>
      <c r="I37" s="175"/>
      <c r="J37" s="101" t="s">
        <v>84</v>
      </c>
      <c r="K37" s="101"/>
      <c r="L37" s="103"/>
      <c r="M37" s="104"/>
      <c r="P37" s="93"/>
    </row>
    <row r="38" spans="1:16" ht="17.25" customHeight="1">
      <c r="A38" s="190" t="s">
        <v>85</v>
      </c>
      <c r="B38" s="205"/>
      <c r="C38" s="146" t="s">
        <v>86</v>
      </c>
      <c r="D38" s="147" t="s">
        <v>87</v>
      </c>
      <c r="E38" s="146" t="s">
        <v>88</v>
      </c>
      <c r="F38" s="206" t="s">
        <v>188</v>
      </c>
      <c r="G38" s="206"/>
      <c r="H38" s="206"/>
      <c r="I38" s="148" t="s">
        <v>189</v>
      </c>
      <c r="J38" s="207" t="s">
        <v>190</v>
      </c>
      <c r="K38" s="208"/>
      <c r="L38" s="198" t="s">
        <v>191</v>
      </c>
      <c r="M38" s="149" t="s">
        <v>192</v>
      </c>
      <c r="P38" s="93"/>
    </row>
    <row r="39" spans="1:16" ht="17.25" customHeight="1">
      <c r="A39" s="200"/>
      <c r="B39" s="201"/>
      <c r="C39" s="150"/>
      <c r="D39" s="151"/>
      <c r="E39" s="150"/>
      <c r="F39" s="152" t="s">
        <v>72</v>
      </c>
      <c r="G39" s="153" t="s">
        <v>73</v>
      </c>
      <c r="H39" s="152" t="s">
        <v>74</v>
      </c>
      <c r="I39" s="154" t="s">
        <v>75</v>
      </c>
      <c r="J39" s="209"/>
      <c r="K39" s="210"/>
      <c r="L39" s="199"/>
      <c r="M39" s="111"/>
      <c r="P39" s="93"/>
    </row>
    <row r="40" spans="1:16" ht="17.25" customHeight="1">
      <c r="A40" s="122"/>
      <c r="C40" s="141"/>
      <c r="D40" s="141"/>
      <c r="E40" s="141"/>
      <c r="F40" s="141"/>
      <c r="G40" s="141"/>
      <c r="H40" s="141"/>
      <c r="I40" s="141"/>
      <c r="J40" s="124">
        <v>13</v>
      </c>
      <c r="K40" s="119" t="s">
        <v>227</v>
      </c>
      <c r="L40" s="120">
        <v>43</v>
      </c>
      <c r="M40" s="125" t="s">
        <v>228</v>
      </c>
    </row>
    <row r="41" spans="1:16" ht="17.25" customHeight="1">
      <c r="A41" s="122"/>
      <c r="C41" s="141"/>
      <c r="D41" s="141"/>
      <c r="E41" s="141"/>
      <c r="F41" s="141"/>
      <c r="G41" s="141"/>
      <c r="H41" s="141"/>
      <c r="I41" s="141"/>
      <c r="J41" s="128"/>
      <c r="K41" s="113" t="s">
        <v>229</v>
      </c>
      <c r="L41" s="128"/>
      <c r="M41" s="117" t="s">
        <v>230</v>
      </c>
    </row>
    <row r="42" spans="1:16" ht="17.25" customHeight="1">
      <c r="A42" s="122"/>
      <c r="C42" s="141"/>
      <c r="D42" s="141"/>
      <c r="E42" s="141"/>
      <c r="F42" s="141"/>
      <c r="G42" s="141"/>
      <c r="H42" s="141"/>
      <c r="I42" s="141"/>
      <c r="J42" s="116">
        <v>17</v>
      </c>
      <c r="K42" s="113" t="s">
        <v>231</v>
      </c>
      <c r="L42" s="114">
        <v>20100</v>
      </c>
      <c r="M42" s="117" t="s">
        <v>232</v>
      </c>
    </row>
    <row r="43" spans="1:16" ht="17.25" customHeight="1">
      <c r="A43" s="122"/>
      <c r="C43" s="141"/>
      <c r="D43" s="141"/>
      <c r="E43" s="141"/>
      <c r="F43" s="141"/>
      <c r="G43" s="141"/>
      <c r="H43" s="141"/>
      <c r="I43" s="141"/>
      <c r="J43" s="124">
        <v>18</v>
      </c>
      <c r="K43" s="119" t="s">
        <v>233</v>
      </c>
      <c r="L43" s="120">
        <v>3900</v>
      </c>
      <c r="M43" s="125" t="s">
        <v>234</v>
      </c>
    </row>
    <row r="44" spans="1:16" ht="17.25" customHeight="1">
      <c r="A44" s="108"/>
      <c r="B44" s="126"/>
      <c r="C44" s="128"/>
      <c r="D44" s="128"/>
      <c r="E44" s="128"/>
      <c r="F44" s="128"/>
      <c r="G44" s="128"/>
      <c r="H44" s="128"/>
      <c r="I44" s="128"/>
      <c r="J44" s="128"/>
      <c r="K44" s="113" t="s">
        <v>235</v>
      </c>
      <c r="L44" s="128"/>
      <c r="M44" s="111"/>
    </row>
    <row r="45" spans="1:16" ht="17.25" customHeight="1">
      <c r="A45" s="118">
        <v>8</v>
      </c>
      <c r="B45" s="119" t="s">
        <v>236</v>
      </c>
      <c r="C45" s="120">
        <v>6984</v>
      </c>
      <c r="D45" s="120">
        <v>553</v>
      </c>
      <c r="E45" s="155">
        <f>C45+D45</f>
        <v>7537</v>
      </c>
      <c r="F45" s="141"/>
      <c r="G45" s="141"/>
      <c r="H45" s="141"/>
      <c r="I45" s="156">
        <v>553</v>
      </c>
      <c r="J45" s="116">
        <v>7</v>
      </c>
      <c r="K45" s="113" t="s">
        <v>237</v>
      </c>
      <c r="L45" s="114">
        <v>130</v>
      </c>
      <c r="M45" s="117" t="s">
        <v>238</v>
      </c>
    </row>
    <row r="46" spans="1:16" ht="17.25" customHeight="1">
      <c r="A46" s="108"/>
      <c r="B46" s="113" t="s">
        <v>239</v>
      </c>
      <c r="C46" s="128"/>
      <c r="D46" s="128"/>
      <c r="E46" s="128"/>
      <c r="F46" s="128"/>
      <c r="G46" s="128"/>
      <c r="H46" s="128"/>
      <c r="I46" s="128"/>
      <c r="J46" s="116">
        <v>17</v>
      </c>
      <c r="K46" s="113" t="s">
        <v>231</v>
      </c>
      <c r="L46" s="114">
        <v>423</v>
      </c>
      <c r="M46" s="117" t="s">
        <v>240</v>
      </c>
    </row>
    <row r="47" spans="1:16" ht="17.25" customHeight="1">
      <c r="A47" s="118">
        <v>9</v>
      </c>
      <c r="B47" s="119" t="s">
        <v>241</v>
      </c>
      <c r="C47" s="120">
        <v>43556</v>
      </c>
      <c r="D47" s="120">
        <v>660</v>
      </c>
      <c r="E47" s="155">
        <f>C47+D47</f>
        <v>44216</v>
      </c>
      <c r="F47" s="141"/>
      <c r="G47" s="141"/>
      <c r="H47" s="141"/>
      <c r="I47" s="156">
        <v>660</v>
      </c>
      <c r="J47" s="124">
        <v>14</v>
      </c>
      <c r="K47" s="119" t="s">
        <v>242</v>
      </c>
      <c r="L47" s="120">
        <v>660</v>
      </c>
      <c r="M47" s="125" t="s">
        <v>243</v>
      </c>
    </row>
    <row r="48" spans="1:16" ht="17.25" customHeight="1">
      <c r="A48" s="122"/>
      <c r="B48" s="119" t="s">
        <v>244</v>
      </c>
      <c r="C48" s="141"/>
      <c r="D48" s="141"/>
      <c r="E48" s="141"/>
      <c r="F48" s="141"/>
      <c r="G48" s="141"/>
      <c r="H48" s="141"/>
      <c r="I48" s="141"/>
      <c r="J48" s="141"/>
      <c r="L48" s="141"/>
      <c r="M48" s="142"/>
    </row>
    <row r="49" spans="1:16" ht="17.25" customHeight="1">
      <c r="A49" s="108"/>
      <c r="B49" s="113" t="s">
        <v>245</v>
      </c>
      <c r="C49" s="128"/>
      <c r="D49" s="128"/>
      <c r="E49" s="128"/>
      <c r="F49" s="128"/>
      <c r="G49" s="128"/>
      <c r="H49" s="128"/>
      <c r="I49" s="128"/>
      <c r="J49" s="128"/>
      <c r="K49" s="126"/>
      <c r="L49" s="128"/>
      <c r="M49" s="111"/>
    </row>
    <row r="50" spans="1:16" ht="17.25" customHeight="1">
      <c r="A50" s="118">
        <v>11</v>
      </c>
      <c r="B50" s="119" t="s">
        <v>246</v>
      </c>
      <c r="C50" s="120">
        <v>1660</v>
      </c>
      <c r="D50" s="120">
        <v>1600</v>
      </c>
      <c r="E50" s="155">
        <f>C50+D50</f>
        <v>3260</v>
      </c>
      <c r="F50" s="141"/>
      <c r="G50" s="141"/>
      <c r="H50" s="141"/>
      <c r="I50" s="156">
        <v>1600</v>
      </c>
      <c r="J50" s="124">
        <v>12</v>
      </c>
      <c r="K50" s="119" t="s">
        <v>213</v>
      </c>
      <c r="L50" s="120">
        <v>1600</v>
      </c>
      <c r="M50" s="125" t="s">
        <v>247</v>
      </c>
    </row>
    <row r="51" spans="1:16" ht="17.25" customHeight="1">
      <c r="A51" s="108"/>
      <c r="B51" s="113" t="s">
        <v>248</v>
      </c>
      <c r="C51" s="128"/>
      <c r="D51" s="128"/>
      <c r="E51" s="128"/>
      <c r="F51" s="128"/>
      <c r="G51" s="128"/>
      <c r="H51" s="128"/>
      <c r="I51" s="128"/>
      <c r="J51" s="128"/>
      <c r="K51" s="126"/>
      <c r="L51" s="128"/>
      <c r="M51" s="111"/>
    </row>
    <row r="52" spans="1:16" ht="17.25" customHeight="1">
      <c r="A52" s="188" t="s">
        <v>103</v>
      </c>
      <c r="B52" s="189"/>
      <c r="C52" s="129">
        <v>1691479</v>
      </c>
      <c r="D52" s="129">
        <v>42235</v>
      </c>
      <c r="E52" s="157">
        <f>C52+D52</f>
        <v>1733714</v>
      </c>
      <c r="F52" s="164">
        <v>3226</v>
      </c>
      <c r="G52" s="164">
        <v>0</v>
      </c>
      <c r="H52" s="164">
        <v>3900</v>
      </c>
      <c r="I52" s="160">
        <v>35109</v>
      </c>
      <c r="J52" s="131"/>
      <c r="K52" s="139"/>
      <c r="L52" s="157"/>
      <c r="M52" s="133"/>
      <c r="P52" s="93"/>
    </row>
    <row r="54" spans="1:16" ht="17.25" customHeight="1">
      <c r="A54" s="93" t="s">
        <v>204</v>
      </c>
      <c r="B54" s="95"/>
      <c r="C54" s="94"/>
      <c r="D54" s="94"/>
      <c r="E54" s="94"/>
      <c r="F54" s="94" t="s">
        <v>249</v>
      </c>
      <c r="G54" s="94"/>
      <c r="H54" s="94"/>
      <c r="I54" s="94"/>
      <c r="K54" s="94"/>
      <c r="L54" s="94"/>
      <c r="M54" s="97" t="s">
        <v>186</v>
      </c>
      <c r="P54" s="93"/>
    </row>
    <row r="55" spans="1:16" ht="17.25" customHeight="1">
      <c r="A55" s="202"/>
      <c r="B55" s="203"/>
      <c r="C55" s="144"/>
      <c r="D55" s="145"/>
      <c r="E55" s="144"/>
      <c r="F55" s="204" t="s">
        <v>187</v>
      </c>
      <c r="G55" s="174"/>
      <c r="H55" s="174"/>
      <c r="I55" s="175"/>
      <c r="J55" s="101" t="s">
        <v>84</v>
      </c>
      <c r="K55" s="101"/>
      <c r="L55" s="103"/>
      <c r="M55" s="104"/>
      <c r="P55" s="93"/>
    </row>
    <row r="56" spans="1:16" ht="17.25" customHeight="1">
      <c r="A56" s="190" t="s">
        <v>85</v>
      </c>
      <c r="B56" s="205"/>
      <c r="C56" s="146" t="s">
        <v>86</v>
      </c>
      <c r="D56" s="147" t="s">
        <v>87</v>
      </c>
      <c r="E56" s="146" t="s">
        <v>88</v>
      </c>
      <c r="F56" s="206" t="s">
        <v>188</v>
      </c>
      <c r="G56" s="206"/>
      <c r="H56" s="206"/>
      <c r="I56" s="148" t="s">
        <v>189</v>
      </c>
      <c r="J56" s="207" t="s">
        <v>190</v>
      </c>
      <c r="K56" s="208"/>
      <c r="L56" s="198" t="s">
        <v>191</v>
      </c>
      <c r="M56" s="149" t="s">
        <v>192</v>
      </c>
      <c r="P56" s="93"/>
    </row>
    <row r="57" spans="1:16" ht="17.25" customHeight="1">
      <c r="A57" s="200"/>
      <c r="B57" s="201"/>
      <c r="C57" s="150"/>
      <c r="D57" s="151"/>
      <c r="E57" s="150"/>
      <c r="F57" s="152" t="s">
        <v>72</v>
      </c>
      <c r="G57" s="153" t="s">
        <v>73</v>
      </c>
      <c r="H57" s="152" t="s">
        <v>74</v>
      </c>
      <c r="I57" s="154" t="s">
        <v>75</v>
      </c>
      <c r="J57" s="209"/>
      <c r="K57" s="210"/>
      <c r="L57" s="199"/>
      <c r="M57" s="111"/>
      <c r="P57" s="93"/>
    </row>
    <row r="58" spans="1:16" ht="17.25" customHeight="1">
      <c r="A58" s="118">
        <v>1</v>
      </c>
      <c r="B58" s="119" t="s">
        <v>250</v>
      </c>
      <c r="C58" s="120">
        <v>171043</v>
      </c>
      <c r="D58" s="120">
        <v>-644</v>
      </c>
      <c r="E58" s="155">
        <f>C58+D58</f>
        <v>170399</v>
      </c>
      <c r="F58" s="141"/>
      <c r="G58" s="141"/>
      <c r="H58" s="141"/>
      <c r="I58" s="156">
        <v>-644</v>
      </c>
      <c r="J58" s="116">
        <v>2</v>
      </c>
      <c r="K58" s="113" t="s">
        <v>194</v>
      </c>
      <c r="L58" s="114">
        <v>-530</v>
      </c>
      <c r="M58" s="117" t="s">
        <v>195</v>
      </c>
    </row>
    <row r="59" spans="1:16" ht="17.25" customHeight="1">
      <c r="A59" s="122"/>
      <c r="C59" s="141"/>
      <c r="D59" s="141"/>
      <c r="E59" s="141"/>
      <c r="F59" s="141"/>
      <c r="G59" s="141"/>
      <c r="H59" s="141"/>
      <c r="I59" s="141"/>
      <c r="J59" s="124">
        <v>3</v>
      </c>
      <c r="K59" s="119" t="s">
        <v>196</v>
      </c>
      <c r="L59" s="120">
        <v>-262</v>
      </c>
      <c r="M59" s="125" t="s">
        <v>251</v>
      </c>
    </row>
    <row r="60" spans="1:16" ht="17.25" customHeight="1">
      <c r="A60" s="122"/>
      <c r="C60" s="141"/>
      <c r="D60" s="141"/>
      <c r="E60" s="141"/>
      <c r="F60" s="141"/>
      <c r="G60" s="141"/>
      <c r="H60" s="141"/>
      <c r="I60" s="141"/>
      <c r="J60" s="128"/>
      <c r="K60" s="126"/>
      <c r="L60" s="128"/>
      <c r="M60" s="117" t="s">
        <v>252</v>
      </c>
    </row>
    <row r="61" spans="1:16" ht="17.25" customHeight="1">
      <c r="A61" s="122"/>
      <c r="C61" s="141"/>
      <c r="D61" s="141"/>
      <c r="E61" s="141"/>
      <c r="F61" s="141"/>
      <c r="G61" s="141"/>
      <c r="H61" s="141"/>
      <c r="I61" s="141"/>
      <c r="J61" s="116">
        <v>4</v>
      </c>
      <c r="K61" s="113" t="s">
        <v>199</v>
      </c>
      <c r="L61" s="114">
        <v>143</v>
      </c>
      <c r="M61" s="117" t="s">
        <v>200</v>
      </c>
    </row>
    <row r="62" spans="1:16" ht="17.25" customHeight="1">
      <c r="A62" s="108"/>
      <c r="B62" s="126"/>
      <c r="C62" s="128"/>
      <c r="D62" s="128"/>
      <c r="E62" s="128"/>
      <c r="F62" s="128"/>
      <c r="G62" s="128"/>
      <c r="H62" s="128"/>
      <c r="I62" s="128"/>
      <c r="J62" s="116">
        <v>8</v>
      </c>
      <c r="K62" s="113" t="s">
        <v>201</v>
      </c>
      <c r="L62" s="114">
        <v>5</v>
      </c>
      <c r="M62" s="117" t="s">
        <v>253</v>
      </c>
    </row>
    <row r="63" spans="1:16" ht="17.25" customHeight="1">
      <c r="A63" s="118">
        <v>2</v>
      </c>
      <c r="B63" s="119" t="s">
        <v>254</v>
      </c>
      <c r="C63" s="120">
        <v>49410</v>
      </c>
      <c r="D63" s="120">
        <v>9878</v>
      </c>
      <c r="E63" s="155">
        <f>C63+D63</f>
        <v>59288</v>
      </c>
      <c r="F63" s="162">
        <v>7348</v>
      </c>
      <c r="G63" s="162">
        <v>0</v>
      </c>
      <c r="H63" s="162">
        <v>0</v>
      </c>
      <c r="I63" s="156">
        <v>2530</v>
      </c>
      <c r="J63" s="116">
        <v>12</v>
      </c>
      <c r="K63" s="113" t="s">
        <v>213</v>
      </c>
      <c r="L63" s="114">
        <v>7678</v>
      </c>
      <c r="M63" s="117" t="s">
        <v>255</v>
      </c>
    </row>
    <row r="64" spans="1:16" ht="17.25" customHeight="1">
      <c r="A64" s="108"/>
      <c r="B64" s="126"/>
      <c r="C64" s="128"/>
      <c r="D64" s="128"/>
      <c r="E64" s="128"/>
      <c r="F64" s="128"/>
      <c r="G64" s="128"/>
      <c r="H64" s="128"/>
      <c r="I64" s="128"/>
      <c r="J64" s="116">
        <v>17</v>
      </c>
      <c r="K64" s="113" t="s">
        <v>231</v>
      </c>
      <c r="L64" s="114">
        <v>2200</v>
      </c>
      <c r="M64" s="117" t="s">
        <v>256</v>
      </c>
    </row>
    <row r="65" spans="1:16" ht="17.25" customHeight="1">
      <c r="A65" s="188" t="s">
        <v>103</v>
      </c>
      <c r="B65" s="189"/>
      <c r="C65" s="129">
        <v>220453</v>
      </c>
      <c r="D65" s="129">
        <v>9234</v>
      </c>
      <c r="E65" s="157">
        <f>C65+D65</f>
        <v>229687</v>
      </c>
      <c r="F65" s="164">
        <v>7348</v>
      </c>
      <c r="G65" s="164">
        <v>0</v>
      </c>
      <c r="H65" s="164">
        <v>0</v>
      </c>
      <c r="I65" s="160">
        <v>1886</v>
      </c>
      <c r="J65" s="131"/>
      <c r="K65" s="139"/>
      <c r="L65" s="157"/>
      <c r="M65" s="133"/>
      <c r="P65" s="93"/>
    </row>
    <row r="71" spans="1:16" ht="17.25" customHeight="1">
      <c r="A71" s="93" t="s">
        <v>225</v>
      </c>
      <c r="F71" s="93" t="s">
        <v>257</v>
      </c>
      <c r="M71" s="97" t="s">
        <v>186</v>
      </c>
    </row>
    <row r="72" spans="1:16" ht="17.25" customHeight="1">
      <c r="A72" s="202"/>
      <c r="B72" s="203"/>
      <c r="C72" s="144"/>
      <c r="D72" s="145"/>
      <c r="E72" s="144"/>
      <c r="F72" s="204" t="s">
        <v>187</v>
      </c>
      <c r="G72" s="174"/>
      <c r="H72" s="174"/>
      <c r="I72" s="175"/>
      <c r="J72" s="101" t="s">
        <v>84</v>
      </c>
      <c r="K72" s="101"/>
      <c r="L72" s="103"/>
      <c r="M72" s="104"/>
      <c r="P72" s="93"/>
    </row>
    <row r="73" spans="1:16" ht="17.25" customHeight="1">
      <c r="A73" s="190" t="s">
        <v>85</v>
      </c>
      <c r="B73" s="205"/>
      <c r="C73" s="146" t="s">
        <v>86</v>
      </c>
      <c r="D73" s="147" t="s">
        <v>87</v>
      </c>
      <c r="E73" s="146" t="s">
        <v>88</v>
      </c>
      <c r="F73" s="206" t="s">
        <v>188</v>
      </c>
      <c r="G73" s="206"/>
      <c r="H73" s="206"/>
      <c r="I73" s="148" t="s">
        <v>189</v>
      </c>
      <c r="J73" s="207" t="s">
        <v>190</v>
      </c>
      <c r="K73" s="208"/>
      <c r="L73" s="198" t="s">
        <v>191</v>
      </c>
      <c r="M73" s="149" t="s">
        <v>192</v>
      </c>
      <c r="P73" s="93"/>
    </row>
    <row r="74" spans="1:16" ht="17.25" customHeight="1">
      <c r="A74" s="200"/>
      <c r="B74" s="201"/>
      <c r="C74" s="150"/>
      <c r="D74" s="151"/>
      <c r="E74" s="150"/>
      <c r="F74" s="152" t="s">
        <v>72</v>
      </c>
      <c r="G74" s="153" t="s">
        <v>73</v>
      </c>
      <c r="H74" s="152" t="s">
        <v>74</v>
      </c>
      <c r="I74" s="154" t="s">
        <v>75</v>
      </c>
      <c r="J74" s="209"/>
      <c r="K74" s="210"/>
      <c r="L74" s="199"/>
      <c r="M74" s="111"/>
      <c r="P74" s="93"/>
    </row>
    <row r="75" spans="1:16" ht="17.25" customHeight="1">
      <c r="A75" s="118">
        <v>1</v>
      </c>
      <c r="B75" s="119" t="s">
        <v>258</v>
      </c>
      <c r="C75" s="120">
        <v>91455</v>
      </c>
      <c r="D75" s="120">
        <v>2517</v>
      </c>
      <c r="E75" s="155">
        <f>C75+D75</f>
        <v>93972</v>
      </c>
      <c r="F75" s="162">
        <v>4880</v>
      </c>
      <c r="G75" s="162">
        <v>0</v>
      </c>
      <c r="H75" s="162">
        <v>0</v>
      </c>
      <c r="I75" s="156">
        <v>-2363</v>
      </c>
      <c r="J75" s="116">
        <v>2</v>
      </c>
      <c r="K75" s="113" t="s">
        <v>194</v>
      </c>
      <c r="L75" s="114">
        <v>1170</v>
      </c>
      <c r="M75" s="117" t="s">
        <v>195</v>
      </c>
    </row>
    <row r="76" spans="1:16" ht="17.25" customHeight="1">
      <c r="A76" s="122"/>
      <c r="B76" s="119" t="s">
        <v>259</v>
      </c>
      <c r="C76" s="141"/>
      <c r="D76" s="141"/>
      <c r="E76" s="141"/>
      <c r="F76" s="141"/>
      <c r="G76" s="141"/>
      <c r="H76" s="141"/>
      <c r="I76" s="141"/>
      <c r="J76" s="124">
        <v>3</v>
      </c>
      <c r="K76" s="119" t="s">
        <v>196</v>
      </c>
      <c r="L76" s="120">
        <v>924</v>
      </c>
      <c r="M76" s="125" t="s">
        <v>260</v>
      </c>
    </row>
    <row r="77" spans="1:16" ht="17.25" customHeight="1">
      <c r="A77" s="122"/>
      <c r="C77" s="141"/>
      <c r="D77" s="141"/>
      <c r="E77" s="141"/>
      <c r="F77" s="141"/>
      <c r="G77" s="141"/>
      <c r="H77" s="141"/>
      <c r="I77" s="141"/>
      <c r="J77" s="128"/>
      <c r="K77" s="126"/>
      <c r="L77" s="128"/>
      <c r="M77" s="117" t="s">
        <v>261</v>
      </c>
    </row>
    <row r="78" spans="1:16" ht="17.25" customHeight="1">
      <c r="A78" s="108"/>
      <c r="B78" s="126"/>
      <c r="C78" s="128"/>
      <c r="D78" s="128"/>
      <c r="E78" s="128"/>
      <c r="F78" s="128"/>
      <c r="G78" s="128"/>
      <c r="H78" s="128"/>
      <c r="I78" s="128"/>
      <c r="J78" s="116">
        <v>4</v>
      </c>
      <c r="K78" s="113" t="s">
        <v>199</v>
      </c>
      <c r="L78" s="114">
        <v>423</v>
      </c>
      <c r="M78" s="117" t="s">
        <v>200</v>
      </c>
    </row>
    <row r="79" spans="1:16" ht="17.25" customHeight="1">
      <c r="A79" s="188" t="s">
        <v>103</v>
      </c>
      <c r="B79" s="189"/>
      <c r="C79" s="129">
        <v>91455</v>
      </c>
      <c r="D79" s="129">
        <v>2517</v>
      </c>
      <c r="E79" s="157">
        <f>C79+D79</f>
        <v>93972</v>
      </c>
      <c r="F79" s="164">
        <v>4880</v>
      </c>
      <c r="G79" s="164">
        <v>0</v>
      </c>
      <c r="H79" s="164">
        <v>0</v>
      </c>
      <c r="I79" s="160">
        <v>-2363</v>
      </c>
      <c r="J79" s="131"/>
      <c r="K79" s="139"/>
      <c r="L79" s="157"/>
      <c r="M79" s="133"/>
      <c r="P79" s="93"/>
    </row>
    <row r="81" spans="1:16" ht="17.25" customHeight="1">
      <c r="A81" s="93" t="s">
        <v>204</v>
      </c>
      <c r="B81" s="95"/>
      <c r="C81" s="94"/>
      <c r="D81" s="94"/>
      <c r="E81" s="94"/>
      <c r="F81" s="94" t="s">
        <v>262</v>
      </c>
      <c r="G81" s="94"/>
      <c r="H81" s="94"/>
      <c r="I81" s="94"/>
      <c r="K81" s="94"/>
      <c r="L81" s="94"/>
      <c r="M81" s="97" t="s">
        <v>186</v>
      </c>
      <c r="P81" s="93"/>
    </row>
    <row r="82" spans="1:16" ht="17.25" customHeight="1">
      <c r="A82" s="202"/>
      <c r="B82" s="203"/>
      <c r="C82" s="144"/>
      <c r="D82" s="145"/>
      <c r="E82" s="144"/>
      <c r="F82" s="204" t="s">
        <v>187</v>
      </c>
      <c r="G82" s="174"/>
      <c r="H82" s="174"/>
      <c r="I82" s="175"/>
      <c r="J82" s="101" t="s">
        <v>84</v>
      </c>
      <c r="K82" s="101"/>
      <c r="L82" s="103"/>
      <c r="M82" s="104"/>
      <c r="P82" s="93"/>
    </row>
    <row r="83" spans="1:16" ht="17.25" customHeight="1">
      <c r="A83" s="190" t="s">
        <v>85</v>
      </c>
      <c r="B83" s="205"/>
      <c r="C83" s="146" t="s">
        <v>86</v>
      </c>
      <c r="D83" s="147" t="s">
        <v>87</v>
      </c>
      <c r="E83" s="146" t="s">
        <v>88</v>
      </c>
      <c r="F83" s="206" t="s">
        <v>188</v>
      </c>
      <c r="G83" s="206"/>
      <c r="H83" s="206"/>
      <c r="I83" s="148" t="s">
        <v>189</v>
      </c>
      <c r="J83" s="207" t="s">
        <v>190</v>
      </c>
      <c r="K83" s="208"/>
      <c r="L83" s="198" t="s">
        <v>191</v>
      </c>
      <c r="M83" s="149" t="s">
        <v>192</v>
      </c>
      <c r="P83" s="93"/>
    </row>
    <row r="84" spans="1:16" ht="17.25" customHeight="1">
      <c r="A84" s="200"/>
      <c r="B84" s="201"/>
      <c r="C84" s="150"/>
      <c r="D84" s="151"/>
      <c r="E84" s="150"/>
      <c r="F84" s="152" t="s">
        <v>72</v>
      </c>
      <c r="G84" s="153" t="s">
        <v>73</v>
      </c>
      <c r="H84" s="152" t="s">
        <v>74</v>
      </c>
      <c r="I84" s="154" t="s">
        <v>75</v>
      </c>
      <c r="J84" s="209"/>
      <c r="K84" s="210"/>
      <c r="L84" s="199"/>
      <c r="M84" s="111"/>
      <c r="P84" s="93"/>
    </row>
    <row r="85" spans="1:16" ht="17.25" customHeight="1">
      <c r="A85" s="118">
        <v>1</v>
      </c>
      <c r="B85" s="119" t="s">
        <v>263</v>
      </c>
      <c r="C85" s="120">
        <v>512</v>
      </c>
      <c r="D85" s="120">
        <v>36</v>
      </c>
      <c r="E85" s="155">
        <f>C85+D85</f>
        <v>548</v>
      </c>
      <c r="F85" s="141"/>
      <c r="G85" s="141"/>
      <c r="H85" s="141"/>
      <c r="I85" s="156">
        <v>36</v>
      </c>
      <c r="J85" s="124">
        <v>8</v>
      </c>
      <c r="K85" s="119" t="s">
        <v>201</v>
      </c>
      <c r="L85" s="120">
        <v>36</v>
      </c>
      <c r="M85" s="125" t="s">
        <v>264</v>
      </c>
    </row>
    <row r="86" spans="1:16" ht="17.25" customHeight="1">
      <c r="A86" s="108"/>
      <c r="B86" s="126"/>
      <c r="C86" s="128"/>
      <c r="D86" s="128"/>
      <c r="E86" s="128"/>
      <c r="F86" s="128"/>
      <c r="G86" s="128"/>
      <c r="H86" s="128"/>
      <c r="I86" s="128"/>
      <c r="J86" s="128"/>
      <c r="K86" s="126"/>
      <c r="L86" s="128"/>
      <c r="M86" s="117" t="s">
        <v>265</v>
      </c>
    </row>
    <row r="87" spans="1:16" ht="17.25" customHeight="1">
      <c r="A87" s="188" t="s">
        <v>103</v>
      </c>
      <c r="B87" s="189"/>
      <c r="C87" s="129">
        <v>512</v>
      </c>
      <c r="D87" s="129">
        <v>36</v>
      </c>
      <c r="E87" s="157">
        <f>C87+D87</f>
        <v>548</v>
      </c>
      <c r="F87" s="164"/>
      <c r="G87" s="164"/>
      <c r="H87" s="164"/>
      <c r="I87" s="160">
        <v>36</v>
      </c>
      <c r="J87" s="131"/>
      <c r="K87" s="139"/>
      <c r="L87" s="157"/>
      <c r="M87" s="133"/>
      <c r="P87" s="93"/>
    </row>
    <row r="89" spans="1:16" ht="17.25" customHeight="1">
      <c r="A89" s="93" t="s">
        <v>266</v>
      </c>
      <c r="B89" s="95"/>
      <c r="C89" s="94"/>
      <c r="D89" s="94"/>
      <c r="E89" s="94"/>
      <c r="F89" s="94" t="s">
        <v>267</v>
      </c>
      <c r="G89" s="94"/>
      <c r="H89" s="94"/>
      <c r="I89" s="94"/>
      <c r="K89" s="94"/>
      <c r="L89" s="94"/>
      <c r="M89" s="97" t="s">
        <v>186</v>
      </c>
      <c r="P89" s="93"/>
    </row>
    <row r="90" spans="1:16" ht="17.25" customHeight="1">
      <c r="A90" s="202"/>
      <c r="B90" s="203"/>
      <c r="C90" s="144"/>
      <c r="D90" s="145"/>
      <c r="E90" s="144"/>
      <c r="F90" s="204" t="s">
        <v>187</v>
      </c>
      <c r="G90" s="174"/>
      <c r="H90" s="174"/>
      <c r="I90" s="175"/>
      <c r="J90" s="101" t="s">
        <v>84</v>
      </c>
      <c r="K90" s="101"/>
      <c r="L90" s="103"/>
      <c r="M90" s="104"/>
      <c r="P90" s="93"/>
    </row>
    <row r="91" spans="1:16" ht="17.25" customHeight="1">
      <c r="A91" s="190" t="s">
        <v>85</v>
      </c>
      <c r="B91" s="205"/>
      <c r="C91" s="146" t="s">
        <v>86</v>
      </c>
      <c r="D91" s="147" t="s">
        <v>87</v>
      </c>
      <c r="E91" s="146" t="s">
        <v>88</v>
      </c>
      <c r="F91" s="206" t="s">
        <v>188</v>
      </c>
      <c r="G91" s="206"/>
      <c r="H91" s="206"/>
      <c r="I91" s="148" t="s">
        <v>189</v>
      </c>
      <c r="J91" s="207" t="s">
        <v>190</v>
      </c>
      <c r="K91" s="208"/>
      <c r="L91" s="198" t="s">
        <v>191</v>
      </c>
      <c r="M91" s="149" t="s">
        <v>192</v>
      </c>
      <c r="P91" s="93"/>
    </row>
    <row r="92" spans="1:16" ht="17.25" customHeight="1">
      <c r="A92" s="200"/>
      <c r="B92" s="201"/>
      <c r="C92" s="150"/>
      <c r="D92" s="151"/>
      <c r="E92" s="150"/>
      <c r="F92" s="152" t="s">
        <v>72</v>
      </c>
      <c r="G92" s="153" t="s">
        <v>73</v>
      </c>
      <c r="H92" s="152" t="s">
        <v>74</v>
      </c>
      <c r="I92" s="154" t="s">
        <v>75</v>
      </c>
      <c r="J92" s="209"/>
      <c r="K92" s="210"/>
      <c r="L92" s="199"/>
      <c r="M92" s="111"/>
      <c r="P92" s="93"/>
    </row>
    <row r="93" spans="1:16" ht="17.25" customHeight="1">
      <c r="A93" s="118">
        <v>1</v>
      </c>
      <c r="B93" s="119" t="s">
        <v>268</v>
      </c>
      <c r="C93" s="120">
        <v>1299457</v>
      </c>
      <c r="D93" s="120">
        <v>-16723</v>
      </c>
      <c r="E93" s="155">
        <f>C93+D93</f>
        <v>1282734</v>
      </c>
      <c r="F93" s="162">
        <v>90</v>
      </c>
      <c r="G93" s="162">
        <v>0</v>
      </c>
      <c r="H93" s="162">
        <v>0</v>
      </c>
      <c r="I93" s="156">
        <v>-16813</v>
      </c>
      <c r="J93" s="116">
        <v>2</v>
      </c>
      <c r="K93" s="113" t="s">
        <v>194</v>
      </c>
      <c r="L93" s="114">
        <v>-10033</v>
      </c>
      <c r="M93" s="117" t="s">
        <v>195</v>
      </c>
    </row>
    <row r="94" spans="1:16" ht="17.25" customHeight="1">
      <c r="A94" s="122"/>
      <c r="B94" s="119" t="s">
        <v>269</v>
      </c>
      <c r="C94" s="141"/>
      <c r="D94" s="141"/>
      <c r="E94" s="141"/>
      <c r="F94" s="141"/>
      <c r="G94" s="141"/>
      <c r="H94" s="141"/>
      <c r="I94" s="141"/>
      <c r="J94" s="124">
        <v>3</v>
      </c>
      <c r="K94" s="119" t="s">
        <v>196</v>
      </c>
      <c r="L94" s="120">
        <v>-4256</v>
      </c>
      <c r="M94" s="125" t="s">
        <v>270</v>
      </c>
    </row>
    <row r="95" spans="1:16" ht="17.25" customHeight="1">
      <c r="A95" s="122"/>
      <c r="C95" s="141"/>
      <c r="D95" s="141"/>
      <c r="E95" s="141"/>
      <c r="F95" s="141"/>
      <c r="G95" s="141"/>
      <c r="H95" s="141"/>
      <c r="I95" s="141"/>
      <c r="J95" s="128"/>
      <c r="K95" s="126"/>
      <c r="L95" s="128"/>
      <c r="M95" s="117" t="s">
        <v>271</v>
      </c>
    </row>
    <row r="96" spans="1:16" ht="17.25" customHeight="1">
      <c r="A96" s="108"/>
      <c r="B96" s="126"/>
      <c r="C96" s="128"/>
      <c r="D96" s="128"/>
      <c r="E96" s="128"/>
      <c r="F96" s="128"/>
      <c r="G96" s="128"/>
      <c r="H96" s="128"/>
      <c r="I96" s="128"/>
      <c r="J96" s="116">
        <v>4</v>
      </c>
      <c r="K96" s="113" t="s">
        <v>199</v>
      </c>
      <c r="L96" s="114">
        <v>-2434</v>
      </c>
      <c r="M96" s="117" t="s">
        <v>200</v>
      </c>
    </row>
    <row r="97" spans="1:16" ht="17.25" customHeight="1">
      <c r="A97" s="118">
        <v>2</v>
      </c>
      <c r="B97" s="119" t="s">
        <v>272</v>
      </c>
      <c r="C97" s="120">
        <v>494739</v>
      </c>
      <c r="D97" s="120">
        <v>21462</v>
      </c>
      <c r="E97" s="155">
        <f>C97+D97</f>
        <v>516201</v>
      </c>
      <c r="F97" s="162">
        <v>0</v>
      </c>
      <c r="G97" s="162">
        <v>0</v>
      </c>
      <c r="H97" s="162">
        <v>2475</v>
      </c>
      <c r="I97" s="156">
        <v>18987</v>
      </c>
      <c r="J97" s="116">
        <v>2</v>
      </c>
      <c r="K97" s="113" t="s">
        <v>194</v>
      </c>
      <c r="L97" s="114">
        <v>4804</v>
      </c>
      <c r="M97" s="117" t="s">
        <v>195</v>
      </c>
    </row>
    <row r="98" spans="1:16" ht="17.25" customHeight="1">
      <c r="A98" s="122"/>
      <c r="C98" s="141"/>
      <c r="D98" s="141"/>
      <c r="E98" s="141"/>
      <c r="F98" s="141"/>
      <c r="G98" s="141"/>
      <c r="H98" s="141"/>
      <c r="I98" s="141"/>
      <c r="J98" s="124">
        <v>3</v>
      </c>
      <c r="K98" s="119" t="s">
        <v>196</v>
      </c>
      <c r="L98" s="120">
        <v>3077</v>
      </c>
      <c r="M98" s="125" t="s">
        <v>273</v>
      </c>
    </row>
    <row r="99" spans="1:16" ht="17.25" customHeight="1">
      <c r="A99" s="122"/>
      <c r="C99" s="141"/>
      <c r="D99" s="141"/>
      <c r="E99" s="141"/>
      <c r="F99" s="141"/>
      <c r="G99" s="141"/>
      <c r="H99" s="141"/>
      <c r="I99" s="141"/>
      <c r="J99" s="128"/>
      <c r="K99" s="126"/>
      <c r="L99" s="128"/>
      <c r="M99" s="117" t="s">
        <v>274</v>
      </c>
    </row>
    <row r="100" spans="1:16" ht="17.25" customHeight="1">
      <c r="A100" s="163"/>
      <c r="B100" s="139"/>
      <c r="C100" s="131"/>
      <c r="D100" s="131"/>
      <c r="E100" s="131"/>
      <c r="F100" s="131"/>
      <c r="G100" s="131"/>
      <c r="H100" s="131"/>
      <c r="I100" s="131"/>
      <c r="J100" s="137">
        <v>4</v>
      </c>
      <c r="K100" s="135" t="s">
        <v>199</v>
      </c>
      <c r="L100" s="129">
        <v>2073</v>
      </c>
      <c r="M100" s="138" t="s">
        <v>200</v>
      </c>
    </row>
    <row r="102" spans="1:16" ht="17.25" customHeight="1">
      <c r="A102" s="167" t="s">
        <v>275</v>
      </c>
      <c r="B102" s="167"/>
      <c r="C102" s="167"/>
      <c r="D102" s="167"/>
      <c r="E102" s="167"/>
      <c r="F102" s="167"/>
      <c r="G102" s="167"/>
      <c r="H102" s="167"/>
      <c r="I102" s="167"/>
      <c r="J102" s="167"/>
      <c r="K102" s="167"/>
      <c r="L102" s="167"/>
      <c r="M102" s="167"/>
      <c r="P102" s="93"/>
    </row>
    <row r="103" spans="1:16" ht="17.25" customHeight="1">
      <c r="A103" s="167" t="s">
        <v>276</v>
      </c>
      <c r="B103" s="167"/>
      <c r="C103" s="167"/>
      <c r="D103" s="167"/>
      <c r="E103" s="167"/>
      <c r="F103" s="167"/>
      <c r="G103" s="167"/>
      <c r="H103" s="167"/>
      <c r="I103" s="167"/>
      <c r="J103" s="167"/>
      <c r="K103" s="167"/>
      <c r="L103" s="167"/>
      <c r="M103" s="167"/>
      <c r="P103" s="93"/>
    </row>
    <row r="104" spans="1:16" ht="17.25" customHeight="1">
      <c r="A104" s="93" t="s">
        <v>277</v>
      </c>
      <c r="F104" s="93" t="s">
        <v>278</v>
      </c>
      <c r="M104" s="97" t="s">
        <v>186</v>
      </c>
    </row>
    <row r="105" spans="1:16" ht="17.25" customHeight="1">
      <c r="A105" s="202"/>
      <c r="B105" s="203"/>
      <c r="C105" s="144"/>
      <c r="D105" s="145"/>
      <c r="E105" s="144"/>
      <c r="F105" s="204" t="s">
        <v>187</v>
      </c>
      <c r="G105" s="174"/>
      <c r="H105" s="174"/>
      <c r="I105" s="175"/>
      <c r="J105" s="101" t="s">
        <v>84</v>
      </c>
      <c r="K105" s="101"/>
      <c r="L105" s="103"/>
      <c r="M105" s="104"/>
      <c r="P105" s="93"/>
    </row>
    <row r="106" spans="1:16" ht="17.25" customHeight="1">
      <c r="A106" s="190" t="s">
        <v>85</v>
      </c>
      <c r="B106" s="205"/>
      <c r="C106" s="146" t="s">
        <v>86</v>
      </c>
      <c r="D106" s="147" t="s">
        <v>87</v>
      </c>
      <c r="E106" s="146" t="s">
        <v>88</v>
      </c>
      <c r="F106" s="206" t="s">
        <v>188</v>
      </c>
      <c r="G106" s="206"/>
      <c r="H106" s="206"/>
      <c r="I106" s="148" t="s">
        <v>189</v>
      </c>
      <c r="J106" s="207" t="s">
        <v>190</v>
      </c>
      <c r="K106" s="208"/>
      <c r="L106" s="198" t="s">
        <v>191</v>
      </c>
      <c r="M106" s="149" t="s">
        <v>192</v>
      </c>
      <c r="P106" s="93"/>
    </row>
    <row r="107" spans="1:16" ht="17.25" customHeight="1">
      <c r="A107" s="200"/>
      <c r="B107" s="201"/>
      <c r="C107" s="150"/>
      <c r="D107" s="151"/>
      <c r="E107" s="150"/>
      <c r="F107" s="152" t="s">
        <v>72</v>
      </c>
      <c r="G107" s="153" t="s">
        <v>73</v>
      </c>
      <c r="H107" s="152" t="s">
        <v>74</v>
      </c>
      <c r="I107" s="154" t="s">
        <v>75</v>
      </c>
      <c r="J107" s="209"/>
      <c r="K107" s="210"/>
      <c r="L107" s="199"/>
      <c r="M107" s="111"/>
      <c r="P107" s="93"/>
    </row>
    <row r="108" spans="1:16" ht="17.25" customHeight="1">
      <c r="A108" s="122"/>
      <c r="C108" s="141"/>
      <c r="D108" s="141"/>
      <c r="E108" s="141"/>
      <c r="F108" s="141"/>
      <c r="G108" s="141"/>
      <c r="H108" s="141"/>
      <c r="I108" s="141"/>
      <c r="J108" s="124">
        <v>18</v>
      </c>
      <c r="K108" s="119" t="s">
        <v>233</v>
      </c>
      <c r="L108" s="120">
        <v>11460</v>
      </c>
      <c r="M108" s="125" t="s">
        <v>279</v>
      </c>
    </row>
    <row r="109" spans="1:16" ht="17.25" customHeight="1">
      <c r="A109" s="122"/>
      <c r="C109" s="141"/>
      <c r="D109" s="141"/>
      <c r="E109" s="141"/>
      <c r="F109" s="141"/>
      <c r="G109" s="141"/>
      <c r="H109" s="141"/>
      <c r="I109" s="141"/>
      <c r="J109" s="128"/>
      <c r="K109" s="113" t="s">
        <v>235</v>
      </c>
      <c r="L109" s="128"/>
      <c r="M109" s="117" t="s">
        <v>280</v>
      </c>
    </row>
    <row r="110" spans="1:16" ht="17.25" customHeight="1">
      <c r="A110" s="108"/>
      <c r="B110" s="126"/>
      <c r="C110" s="128"/>
      <c r="D110" s="128"/>
      <c r="E110" s="128"/>
      <c r="F110" s="128"/>
      <c r="G110" s="128"/>
      <c r="H110" s="128"/>
      <c r="I110" s="128"/>
      <c r="J110" s="116">
        <v>27</v>
      </c>
      <c r="K110" s="113" t="s">
        <v>281</v>
      </c>
      <c r="L110" s="114">
        <v>48</v>
      </c>
      <c r="M110" s="117" t="s">
        <v>282</v>
      </c>
    </row>
    <row r="111" spans="1:16" ht="17.25" customHeight="1">
      <c r="A111" s="118">
        <v>4</v>
      </c>
      <c r="B111" s="119" t="s">
        <v>283</v>
      </c>
      <c r="C111" s="120">
        <v>39910</v>
      </c>
      <c r="D111" s="120">
        <v>27251</v>
      </c>
      <c r="E111" s="155">
        <f>C111+D111</f>
        <v>67161</v>
      </c>
      <c r="F111" s="162">
        <v>16316</v>
      </c>
      <c r="G111" s="162">
        <v>3300</v>
      </c>
      <c r="H111" s="162">
        <v>0</v>
      </c>
      <c r="I111" s="156">
        <v>7635</v>
      </c>
      <c r="J111" s="124">
        <v>12</v>
      </c>
      <c r="K111" s="119" t="s">
        <v>213</v>
      </c>
      <c r="L111" s="120">
        <v>3551</v>
      </c>
      <c r="M111" s="125" t="s">
        <v>284</v>
      </c>
    </row>
    <row r="112" spans="1:16" ht="17.25" customHeight="1">
      <c r="A112" s="122"/>
      <c r="B112" s="119" t="s">
        <v>285</v>
      </c>
      <c r="C112" s="141"/>
      <c r="D112" s="141"/>
      <c r="E112" s="141"/>
      <c r="F112" s="141"/>
      <c r="G112" s="141"/>
      <c r="H112" s="141"/>
      <c r="I112" s="141"/>
      <c r="J112" s="128"/>
      <c r="K112" s="126"/>
      <c r="L112" s="128"/>
      <c r="M112" s="117" t="s">
        <v>286</v>
      </c>
    </row>
    <row r="113" spans="1:16" ht="17.25" customHeight="1">
      <c r="A113" s="122"/>
      <c r="C113" s="141"/>
      <c r="D113" s="141"/>
      <c r="E113" s="141"/>
      <c r="F113" s="141"/>
      <c r="G113" s="141"/>
      <c r="H113" s="141"/>
      <c r="I113" s="141"/>
      <c r="J113" s="124">
        <v>14</v>
      </c>
      <c r="K113" s="119" t="s">
        <v>242</v>
      </c>
      <c r="L113" s="120">
        <v>23700</v>
      </c>
      <c r="M113" s="125" t="s">
        <v>287</v>
      </c>
    </row>
    <row r="114" spans="1:16" ht="17.25" customHeight="1">
      <c r="A114" s="122"/>
      <c r="C114" s="141"/>
      <c r="D114" s="141"/>
      <c r="E114" s="141"/>
      <c r="F114" s="141"/>
      <c r="G114" s="141"/>
      <c r="H114" s="141"/>
      <c r="I114" s="141"/>
      <c r="J114" s="141"/>
      <c r="L114" s="141"/>
      <c r="M114" s="125" t="s">
        <v>288</v>
      </c>
    </row>
    <row r="115" spans="1:16" ht="17.25" customHeight="1">
      <c r="A115" s="108"/>
      <c r="B115" s="126"/>
      <c r="C115" s="128"/>
      <c r="D115" s="128"/>
      <c r="E115" s="128"/>
      <c r="F115" s="128"/>
      <c r="G115" s="128"/>
      <c r="H115" s="128"/>
      <c r="I115" s="128"/>
      <c r="J115" s="128"/>
      <c r="K115" s="126"/>
      <c r="L115" s="128"/>
      <c r="M115" s="117" t="s">
        <v>289</v>
      </c>
    </row>
    <row r="116" spans="1:16" ht="17.25" customHeight="1">
      <c r="A116" s="188" t="s">
        <v>103</v>
      </c>
      <c r="B116" s="189"/>
      <c r="C116" s="129">
        <v>2212520</v>
      </c>
      <c r="D116" s="129">
        <v>31990</v>
      </c>
      <c r="E116" s="157">
        <f>C116+D116</f>
        <v>2244510</v>
      </c>
      <c r="F116" s="164">
        <v>16406</v>
      </c>
      <c r="G116" s="164">
        <v>3300</v>
      </c>
      <c r="H116" s="164">
        <v>2475</v>
      </c>
      <c r="I116" s="160">
        <v>9809</v>
      </c>
      <c r="J116" s="131"/>
      <c r="K116" s="139"/>
      <c r="L116" s="157"/>
      <c r="M116" s="133"/>
      <c r="P116" s="93"/>
    </row>
    <row r="118" spans="1:16" ht="17.25" customHeight="1">
      <c r="A118" s="93" t="s">
        <v>266</v>
      </c>
      <c r="B118" s="95"/>
      <c r="C118" s="94"/>
      <c r="D118" s="94"/>
      <c r="E118" s="94"/>
      <c r="F118" s="94" t="s">
        <v>290</v>
      </c>
      <c r="G118" s="94"/>
      <c r="H118" s="94"/>
      <c r="I118" s="94"/>
      <c r="K118" s="94"/>
      <c r="L118" s="94"/>
      <c r="M118" s="97" t="s">
        <v>186</v>
      </c>
      <c r="P118" s="93"/>
    </row>
    <row r="119" spans="1:16" ht="17.25" customHeight="1">
      <c r="A119" s="202"/>
      <c r="B119" s="203"/>
      <c r="C119" s="144"/>
      <c r="D119" s="145"/>
      <c r="E119" s="144"/>
      <c r="F119" s="204" t="s">
        <v>187</v>
      </c>
      <c r="G119" s="174"/>
      <c r="H119" s="174"/>
      <c r="I119" s="175"/>
      <c r="J119" s="101" t="s">
        <v>84</v>
      </c>
      <c r="K119" s="101"/>
      <c r="L119" s="103"/>
      <c r="M119" s="104"/>
      <c r="P119" s="93"/>
    </row>
    <row r="120" spans="1:16" ht="17.25" customHeight="1">
      <c r="A120" s="190" t="s">
        <v>85</v>
      </c>
      <c r="B120" s="205"/>
      <c r="C120" s="146" t="s">
        <v>86</v>
      </c>
      <c r="D120" s="147" t="s">
        <v>87</v>
      </c>
      <c r="E120" s="146" t="s">
        <v>88</v>
      </c>
      <c r="F120" s="206" t="s">
        <v>188</v>
      </c>
      <c r="G120" s="206"/>
      <c r="H120" s="206"/>
      <c r="I120" s="148" t="s">
        <v>189</v>
      </c>
      <c r="J120" s="207" t="s">
        <v>190</v>
      </c>
      <c r="K120" s="208"/>
      <c r="L120" s="198" t="s">
        <v>191</v>
      </c>
      <c r="M120" s="149" t="s">
        <v>192</v>
      </c>
      <c r="P120" s="93"/>
    </row>
    <row r="121" spans="1:16" ht="17.25" customHeight="1">
      <c r="A121" s="200"/>
      <c r="B121" s="201"/>
      <c r="C121" s="150"/>
      <c r="D121" s="151"/>
      <c r="E121" s="150"/>
      <c r="F121" s="152" t="s">
        <v>72</v>
      </c>
      <c r="G121" s="153" t="s">
        <v>73</v>
      </c>
      <c r="H121" s="152" t="s">
        <v>74</v>
      </c>
      <c r="I121" s="154" t="s">
        <v>75</v>
      </c>
      <c r="J121" s="209"/>
      <c r="K121" s="210"/>
      <c r="L121" s="199"/>
      <c r="M121" s="111"/>
      <c r="P121" s="93"/>
    </row>
    <row r="122" spans="1:16" ht="17.25" customHeight="1">
      <c r="A122" s="118">
        <v>1</v>
      </c>
      <c r="B122" s="119" t="s">
        <v>291</v>
      </c>
      <c r="C122" s="120">
        <v>119239</v>
      </c>
      <c r="D122" s="120">
        <v>866</v>
      </c>
      <c r="E122" s="155">
        <f>C122+D122</f>
        <v>120105</v>
      </c>
      <c r="F122" s="162">
        <v>576</v>
      </c>
      <c r="G122" s="162">
        <v>0</v>
      </c>
      <c r="H122" s="162">
        <v>0</v>
      </c>
      <c r="I122" s="156">
        <v>290</v>
      </c>
      <c r="J122" s="124">
        <v>12</v>
      </c>
      <c r="K122" s="119" t="s">
        <v>213</v>
      </c>
      <c r="L122" s="120">
        <v>866</v>
      </c>
      <c r="M122" s="125" t="s">
        <v>292</v>
      </c>
    </row>
    <row r="123" spans="1:16" ht="17.25" customHeight="1">
      <c r="A123" s="108"/>
      <c r="B123" s="113" t="s">
        <v>269</v>
      </c>
      <c r="C123" s="128"/>
      <c r="D123" s="128"/>
      <c r="E123" s="128"/>
      <c r="F123" s="128"/>
      <c r="G123" s="128"/>
      <c r="H123" s="128"/>
      <c r="I123" s="128"/>
      <c r="J123" s="128"/>
      <c r="K123" s="126"/>
      <c r="L123" s="128"/>
      <c r="M123" s="117" t="s">
        <v>293</v>
      </c>
    </row>
    <row r="124" spans="1:16" ht="17.25" customHeight="1">
      <c r="A124" s="118">
        <v>3</v>
      </c>
      <c r="B124" s="119" t="s">
        <v>294</v>
      </c>
      <c r="C124" s="120">
        <v>1037260</v>
      </c>
      <c r="D124" s="120">
        <v>-6435</v>
      </c>
      <c r="E124" s="155">
        <f>C124+D124</f>
        <v>1030825</v>
      </c>
      <c r="F124" s="162">
        <v>4840</v>
      </c>
      <c r="G124" s="162">
        <v>0</v>
      </c>
      <c r="H124" s="162">
        <v>0</v>
      </c>
      <c r="I124" s="156">
        <v>-11275</v>
      </c>
      <c r="J124" s="116">
        <v>2</v>
      </c>
      <c r="K124" s="113" t="s">
        <v>194</v>
      </c>
      <c r="L124" s="114">
        <v>-7117</v>
      </c>
      <c r="M124" s="117" t="s">
        <v>195</v>
      </c>
    </row>
    <row r="125" spans="1:16" ht="17.25" customHeight="1">
      <c r="A125" s="122"/>
      <c r="C125" s="141"/>
      <c r="D125" s="141"/>
      <c r="E125" s="141"/>
      <c r="F125" s="141"/>
      <c r="G125" s="141"/>
      <c r="H125" s="141"/>
      <c r="I125" s="141"/>
      <c r="J125" s="124">
        <v>3</v>
      </c>
      <c r="K125" s="119" t="s">
        <v>196</v>
      </c>
      <c r="L125" s="120">
        <v>-5043</v>
      </c>
      <c r="M125" s="125" t="s">
        <v>295</v>
      </c>
    </row>
    <row r="126" spans="1:16" ht="17.25" customHeight="1">
      <c r="A126" s="122"/>
      <c r="C126" s="141"/>
      <c r="D126" s="141"/>
      <c r="E126" s="141"/>
      <c r="F126" s="141"/>
      <c r="G126" s="141"/>
      <c r="H126" s="141"/>
      <c r="I126" s="141"/>
      <c r="J126" s="128"/>
      <c r="K126" s="126"/>
      <c r="L126" s="128"/>
      <c r="M126" s="117" t="s">
        <v>296</v>
      </c>
    </row>
    <row r="127" spans="1:16" ht="17.25" customHeight="1">
      <c r="A127" s="122"/>
      <c r="C127" s="141"/>
      <c r="D127" s="141"/>
      <c r="E127" s="141"/>
      <c r="F127" s="141"/>
      <c r="G127" s="141"/>
      <c r="H127" s="141"/>
      <c r="I127" s="141"/>
      <c r="J127" s="116">
        <v>4</v>
      </c>
      <c r="K127" s="113" t="s">
        <v>199</v>
      </c>
      <c r="L127" s="114">
        <v>-1535</v>
      </c>
      <c r="M127" s="117" t="s">
        <v>200</v>
      </c>
    </row>
    <row r="128" spans="1:16" ht="17.25" customHeight="1">
      <c r="A128" s="122"/>
      <c r="C128" s="141"/>
      <c r="D128" s="141"/>
      <c r="E128" s="141"/>
      <c r="F128" s="141"/>
      <c r="G128" s="141"/>
      <c r="H128" s="141"/>
      <c r="I128" s="141"/>
      <c r="J128" s="124">
        <v>18</v>
      </c>
      <c r="K128" s="119" t="s">
        <v>233</v>
      </c>
      <c r="L128" s="120">
        <v>7260</v>
      </c>
      <c r="M128" s="125" t="s">
        <v>297</v>
      </c>
    </row>
    <row r="129" spans="1:16" ht="17.25" customHeight="1">
      <c r="A129" s="108"/>
      <c r="B129" s="126"/>
      <c r="C129" s="128"/>
      <c r="D129" s="128"/>
      <c r="E129" s="128"/>
      <c r="F129" s="128"/>
      <c r="G129" s="128"/>
      <c r="H129" s="128"/>
      <c r="I129" s="128"/>
      <c r="J129" s="128"/>
      <c r="K129" s="113" t="s">
        <v>235</v>
      </c>
      <c r="L129" s="128"/>
      <c r="M129" s="111"/>
    </row>
    <row r="130" spans="1:16" ht="17.25" customHeight="1">
      <c r="A130" s="112">
        <v>4</v>
      </c>
      <c r="B130" s="113" t="s">
        <v>298</v>
      </c>
      <c r="C130" s="114">
        <v>86156</v>
      </c>
      <c r="D130" s="114">
        <v>1957</v>
      </c>
      <c r="E130" s="150">
        <f>C130+D130</f>
        <v>88113</v>
      </c>
      <c r="F130" s="165">
        <v>1544</v>
      </c>
      <c r="G130" s="165">
        <v>0</v>
      </c>
      <c r="H130" s="165">
        <v>0</v>
      </c>
      <c r="I130" s="161">
        <v>413</v>
      </c>
      <c r="J130" s="116">
        <v>12</v>
      </c>
      <c r="K130" s="113" t="s">
        <v>213</v>
      </c>
      <c r="L130" s="114">
        <v>1957</v>
      </c>
      <c r="M130" s="117" t="s">
        <v>299</v>
      </c>
    </row>
    <row r="131" spans="1:16" ht="17.25" customHeight="1">
      <c r="A131" s="188" t="s">
        <v>103</v>
      </c>
      <c r="B131" s="189"/>
      <c r="C131" s="129">
        <v>1738626</v>
      </c>
      <c r="D131" s="129">
        <v>-3612</v>
      </c>
      <c r="E131" s="157">
        <f>C131+D131</f>
        <v>1735014</v>
      </c>
      <c r="F131" s="164">
        <v>6960</v>
      </c>
      <c r="G131" s="164">
        <v>0</v>
      </c>
      <c r="H131" s="164">
        <v>0</v>
      </c>
      <c r="I131" s="160">
        <v>-10572</v>
      </c>
      <c r="J131" s="131"/>
      <c r="K131" s="139"/>
      <c r="L131" s="157"/>
      <c r="M131" s="133"/>
      <c r="P131" s="93"/>
    </row>
    <row r="139" spans="1:16" ht="17.25" customHeight="1">
      <c r="A139" s="93" t="s">
        <v>300</v>
      </c>
      <c r="F139" s="93" t="s">
        <v>301</v>
      </c>
      <c r="M139" s="97" t="s">
        <v>186</v>
      </c>
    </row>
    <row r="140" spans="1:16" ht="17.25" customHeight="1">
      <c r="A140" s="202"/>
      <c r="B140" s="203"/>
      <c r="C140" s="144"/>
      <c r="D140" s="145"/>
      <c r="E140" s="144"/>
      <c r="F140" s="204" t="s">
        <v>187</v>
      </c>
      <c r="G140" s="174"/>
      <c r="H140" s="174"/>
      <c r="I140" s="175"/>
      <c r="J140" s="101" t="s">
        <v>84</v>
      </c>
      <c r="K140" s="101"/>
      <c r="L140" s="103"/>
      <c r="M140" s="104"/>
      <c r="P140" s="93"/>
    </row>
    <row r="141" spans="1:16" ht="17.25" customHeight="1">
      <c r="A141" s="190" t="s">
        <v>85</v>
      </c>
      <c r="B141" s="205"/>
      <c r="C141" s="146" t="s">
        <v>86</v>
      </c>
      <c r="D141" s="147" t="s">
        <v>87</v>
      </c>
      <c r="E141" s="146" t="s">
        <v>88</v>
      </c>
      <c r="F141" s="206" t="s">
        <v>188</v>
      </c>
      <c r="G141" s="206"/>
      <c r="H141" s="206"/>
      <c r="I141" s="148" t="s">
        <v>189</v>
      </c>
      <c r="J141" s="207" t="s">
        <v>190</v>
      </c>
      <c r="K141" s="208"/>
      <c r="L141" s="198" t="s">
        <v>191</v>
      </c>
      <c r="M141" s="149" t="s">
        <v>192</v>
      </c>
      <c r="P141" s="93"/>
    </row>
    <row r="142" spans="1:16" ht="17.25" customHeight="1">
      <c r="A142" s="200"/>
      <c r="B142" s="201"/>
      <c r="C142" s="150"/>
      <c r="D142" s="151"/>
      <c r="E142" s="150"/>
      <c r="F142" s="152" t="s">
        <v>72</v>
      </c>
      <c r="G142" s="153" t="s">
        <v>73</v>
      </c>
      <c r="H142" s="152" t="s">
        <v>74</v>
      </c>
      <c r="I142" s="154" t="s">
        <v>75</v>
      </c>
      <c r="J142" s="209"/>
      <c r="K142" s="210"/>
      <c r="L142" s="199"/>
      <c r="M142" s="111"/>
      <c r="P142" s="93"/>
    </row>
    <row r="143" spans="1:16" ht="17.25" customHeight="1">
      <c r="A143" s="118">
        <v>1</v>
      </c>
      <c r="B143" s="119" t="s">
        <v>302</v>
      </c>
      <c r="C143" s="120">
        <v>127262</v>
      </c>
      <c r="D143" s="120">
        <v>4960</v>
      </c>
      <c r="E143" s="155">
        <f>C143+D143</f>
        <v>132222</v>
      </c>
      <c r="F143" s="141"/>
      <c r="G143" s="141"/>
      <c r="H143" s="141"/>
      <c r="I143" s="156">
        <v>4960</v>
      </c>
      <c r="J143" s="116">
        <v>2</v>
      </c>
      <c r="K143" s="113" t="s">
        <v>194</v>
      </c>
      <c r="L143" s="114">
        <v>2423</v>
      </c>
      <c r="M143" s="117" t="s">
        <v>195</v>
      </c>
    </row>
    <row r="144" spans="1:16" ht="17.25" customHeight="1">
      <c r="A144" s="122"/>
      <c r="B144" s="119" t="s">
        <v>269</v>
      </c>
      <c r="C144" s="141"/>
      <c r="D144" s="141"/>
      <c r="E144" s="141"/>
      <c r="F144" s="141"/>
      <c r="G144" s="141"/>
      <c r="H144" s="141"/>
      <c r="I144" s="141"/>
      <c r="J144" s="124">
        <v>3</v>
      </c>
      <c r="K144" s="119" t="s">
        <v>196</v>
      </c>
      <c r="L144" s="120">
        <v>1603</v>
      </c>
      <c r="M144" s="125" t="s">
        <v>303</v>
      </c>
    </row>
    <row r="145" spans="1:16" ht="17.25" customHeight="1">
      <c r="A145" s="122"/>
      <c r="C145" s="141"/>
      <c r="D145" s="141"/>
      <c r="E145" s="141"/>
      <c r="F145" s="141"/>
      <c r="G145" s="141"/>
      <c r="H145" s="141"/>
      <c r="I145" s="141"/>
      <c r="J145" s="128"/>
      <c r="K145" s="126"/>
      <c r="L145" s="128"/>
      <c r="M145" s="117" t="s">
        <v>304</v>
      </c>
    </row>
    <row r="146" spans="1:16" ht="17.25" customHeight="1">
      <c r="A146" s="108"/>
      <c r="B146" s="126"/>
      <c r="C146" s="128"/>
      <c r="D146" s="128"/>
      <c r="E146" s="128"/>
      <c r="F146" s="128"/>
      <c r="G146" s="128"/>
      <c r="H146" s="128"/>
      <c r="I146" s="128"/>
      <c r="J146" s="116">
        <v>4</v>
      </c>
      <c r="K146" s="113" t="s">
        <v>199</v>
      </c>
      <c r="L146" s="114">
        <v>934</v>
      </c>
      <c r="M146" s="117" t="s">
        <v>200</v>
      </c>
    </row>
    <row r="147" spans="1:16" ht="17.25" customHeight="1">
      <c r="A147" s="118">
        <v>2</v>
      </c>
      <c r="B147" s="119" t="s">
        <v>305</v>
      </c>
      <c r="C147" s="120">
        <v>91886</v>
      </c>
      <c r="D147" s="120">
        <v>11070</v>
      </c>
      <c r="E147" s="155">
        <f>C147+D147</f>
        <v>102956</v>
      </c>
      <c r="F147" s="141"/>
      <c r="G147" s="141"/>
      <c r="H147" s="141"/>
      <c r="I147" s="156">
        <v>11070</v>
      </c>
      <c r="J147" s="116">
        <v>12</v>
      </c>
      <c r="K147" s="113" t="s">
        <v>213</v>
      </c>
      <c r="L147" s="114">
        <v>10992</v>
      </c>
      <c r="M147" s="117" t="s">
        <v>306</v>
      </c>
    </row>
    <row r="148" spans="1:16" ht="17.25" customHeight="1">
      <c r="A148" s="108"/>
      <c r="B148" s="126"/>
      <c r="C148" s="128"/>
      <c r="D148" s="128"/>
      <c r="E148" s="128"/>
      <c r="F148" s="128"/>
      <c r="G148" s="128"/>
      <c r="H148" s="128"/>
      <c r="I148" s="128"/>
      <c r="J148" s="116">
        <v>19</v>
      </c>
      <c r="K148" s="113" t="s">
        <v>307</v>
      </c>
      <c r="L148" s="114">
        <v>78</v>
      </c>
      <c r="M148" s="117" t="s">
        <v>308</v>
      </c>
    </row>
    <row r="149" spans="1:16" ht="17.25" customHeight="1">
      <c r="A149" s="112">
        <v>3</v>
      </c>
      <c r="B149" s="113" t="s">
        <v>309</v>
      </c>
      <c r="C149" s="114">
        <v>46791</v>
      </c>
      <c r="D149" s="114">
        <v>0</v>
      </c>
      <c r="E149" s="150">
        <f>C149+D149</f>
        <v>46791</v>
      </c>
      <c r="F149" s="165">
        <v>830</v>
      </c>
      <c r="G149" s="165">
        <v>0</v>
      </c>
      <c r="H149" s="165">
        <v>0</v>
      </c>
      <c r="I149" s="161">
        <v>-830</v>
      </c>
      <c r="J149" s="128"/>
      <c r="K149" s="126"/>
      <c r="L149" s="128"/>
      <c r="M149" s="111"/>
    </row>
    <row r="150" spans="1:16" ht="17.25" customHeight="1">
      <c r="A150" s="118">
        <v>5</v>
      </c>
      <c r="B150" s="119" t="s">
        <v>310</v>
      </c>
      <c r="C150" s="120">
        <v>19566</v>
      </c>
      <c r="D150" s="120">
        <v>1893</v>
      </c>
      <c r="E150" s="155">
        <f>C150+D150</f>
        <v>21459</v>
      </c>
      <c r="F150" s="141"/>
      <c r="G150" s="141"/>
      <c r="H150" s="141"/>
      <c r="I150" s="156">
        <v>1893</v>
      </c>
      <c r="J150" s="124">
        <v>10</v>
      </c>
      <c r="K150" s="119" t="s">
        <v>216</v>
      </c>
      <c r="L150" s="120">
        <v>1893</v>
      </c>
      <c r="M150" s="125" t="s">
        <v>217</v>
      </c>
    </row>
    <row r="151" spans="1:16" ht="17.25" customHeight="1">
      <c r="A151" s="108"/>
      <c r="B151" s="113" t="s">
        <v>311</v>
      </c>
      <c r="C151" s="128"/>
      <c r="D151" s="128"/>
      <c r="E151" s="128"/>
      <c r="F151" s="128"/>
      <c r="G151" s="128"/>
      <c r="H151" s="128"/>
      <c r="I151" s="128"/>
      <c r="J151" s="128"/>
      <c r="K151" s="126"/>
      <c r="L151" s="128"/>
      <c r="M151" s="111"/>
    </row>
    <row r="152" spans="1:16" ht="17.25" customHeight="1">
      <c r="A152" s="188" t="s">
        <v>103</v>
      </c>
      <c r="B152" s="189"/>
      <c r="C152" s="129">
        <v>607453</v>
      </c>
      <c r="D152" s="129">
        <v>17923</v>
      </c>
      <c r="E152" s="157">
        <f>C152+D152</f>
        <v>625376</v>
      </c>
      <c r="F152" s="164">
        <v>830</v>
      </c>
      <c r="G152" s="164">
        <v>0</v>
      </c>
      <c r="H152" s="164">
        <v>0</v>
      </c>
      <c r="I152" s="160">
        <v>17093</v>
      </c>
      <c r="J152" s="131"/>
      <c r="K152" s="139"/>
      <c r="L152" s="157"/>
      <c r="M152" s="133"/>
      <c r="P152" s="93"/>
    </row>
    <row r="154" spans="1:16" ht="17.25" customHeight="1">
      <c r="A154" s="93" t="s">
        <v>312</v>
      </c>
      <c r="B154" s="95"/>
      <c r="C154" s="94"/>
      <c r="D154" s="94"/>
      <c r="E154" s="94"/>
      <c r="F154" s="94" t="s">
        <v>313</v>
      </c>
      <c r="G154" s="94"/>
      <c r="H154" s="94"/>
      <c r="I154" s="94"/>
      <c r="K154" s="94"/>
      <c r="L154" s="94"/>
      <c r="M154" s="97" t="s">
        <v>186</v>
      </c>
      <c r="P154" s="93"/>
    </row>
    <row r="155" spans="1:16" ht="17.25" customHeight="1">
      <c r="A155" s="202"/>
      <c r="B155" s="203"/>
      <c r="C155" s="144"/>
      <c r="D155" s="145"/>
      <c r="E155" s="144"/>
      <c r="F155" s="204" t="s">
        <v>187</v>
      </c>
      <c r="G155" s="174"/>
      <c r="H155" s="174"/>
      <c r="I155" s="175"/>
      <c r="J155" s="101" t="s">
        <v>84</v>
      </c>
      <c r="K155" s="101"/>
      <c r="L155" s="103"/>
      <c r="M155" s="104"/>
      <c r="P155" s="93"/>
    </row>
    <row r="156" spans="1:16" ht="17.25" customHeight="1">
      <c r="A156" s="190" t="s">
        <v>85</v>
      </c>
      <c r="B156" s="205"/>
      <c r="C156" s="146" t="s">
        <v>86</v>
      </c>
      <c r="D156" s="147" t="s">
        <v>87</v>
      </c>
      <c r="E156" s="146" t="s">
        <v>88</v>
      </c>
      <c r="F156" s="206" t="s">
        <v>188</v>
      </c>
      <c r="G156" s="206"/>
      <c r="H156" s="206"/>
      <c r="I156" s="148" t="s">
        <v>189</v>
      </c>
      <c r="J156" s="207" t="s">
        <v>190</v>
      </c>
      <c r="K156" s="208"/>
      <c r="L156" s="198" t="s">
        <v>191</v>
      </c>
      <c r="M156" s="149" t="s">
        <v>192</v>
      </c>
      <c r="P156" s="93"/>
    </row>
    <row r="157" spans="1:16" ht="17.25" customHeight="1">
      <c r="A157" s="200"/>
      <c r="B157" s="201"/>
      <c r="C157" s="150"/>
      <c r="D157" s="151"/>
      <c r="E157" s="150"/>
      <c r="F157" s="152" t="s">
        <v>72</v>
      </c>
      <c r="G157" s="153" t="s">
        <v>73</v>
      </c>
      <c r="H157" s="152" t="s">
        <v>74</v>
      </c>
      <c r="I157" s="154" t="s">
        <v>75</v>
      </c>
      <c r="J157" s="209"/>
      <c r="K157" s="210"/>
      <c r="L157" s="199"/>
      <c r="M157" s="111"/>
      <c r="P157" s="93"/>
    </row>
    <row r="158" spans="1:16" ht="17.25" customHeight="1">
      <c r="A158" s="118">
        <v>1</v>
      </c>
      <c r="B158" s="119" t="s">
        <v>314</v>
      </c>
      <c r="C158" s="120">
        <v>130899</v>
      </c>
      <c r="D158" s="120">
        <v>473</v>
      </c>
      <c r="E158" s="155">
        <f>C158+D158</f>
        <v>131372</v>
      </c>
      <c r="F158" s="141"/>
      <c r="G158" s="141"/>
      <c r="H158" s="141"/>
      <c r="I158" s="156">
        <v>473</v>
      </c>
      <c r="J158" s="124">
        <v>18</v>
      </c>
      <c r="K158" s="119" t="s">
        <v>233</v>
      </c>
      <c r="L158" s="120">
        <v>473</v>
      </c>
      <c r="M158" s="125" t="s">
        <v>315</v>
      </c>
    </row>
    <row r="159" spans="1:16" ht="17.25" customHeight="1">
      <c r="A159" s="108"/>
      <c r="B159" s="126"/>
      <c r="C159" s="128"/>
      <c r="D159" s="128"/>
      <c r="E159" s="128"/>
      <c r="F159" s="128"/>
      <c r="G159" s="128"/>
      <c r="H159" s="128"/>
      <c r="I159" s="128"/>
      <c r="J159" s="128"/>
      <c r="K159" s="113" t="s">
        <v>235</v>
      </c>
      <c r="L159" s="128"/>
      <c r="M159" s="111"/>
    </row>
    <row r="160" spans="1:16" ht="17.25" customHeight="1">
      <c r="A160" s="188" t="s">
        <v>103</v>
      </c>
      <c r="B160" s="189"/>
      <c r="C160" s="129">
        <v>130899</v>
      </c>
      <c r="D160" s="129">
        <v>473</v>
      </c>
      <c r="E160" s="157">
        <f>C160+D160</f>
        <v>131372</v>
      </c>
      <c r="F160" s="164"/>
      <c r="G160" s="164"/>
      <c r="H160" s="164"/>
      <c r="I160" s="160">
        <v>473</v>
      </c>
      <c r="J160" s="131"/>
      <c r="K160" s="139"/>
      <c r="L160" s="157"/>
      <c r="M160" s="133"/>
      <c r="P160" s="93"/>
    </row>
    <row r="162" spans="1:16" ht="17.25" customHeight="1">
      <c r="A162" s="93" t="s">
        <v>312</v>
      </c>
      <c r="B162" s="95"/>
      <c r="C162" s="94"/>
      <c r="D162" s="94"/>
      <c r="E162" s="94"/>
      <c r="F162" s="94" t="s">
        <v>316</v>
      </c>
      <c r="G162" s="94"/>
      <c r="H162" s="94"/>
      <c r="I162" s="94"/>
      <c r="K162" s="94"/>
      <c r="L162" s="94"/>
      <c r="M162" s="97" t="s">
        <v>186</v>
      </c>
      <c r="P162" s="93"/>
    </row>
    <row r="163" spans="1:16" ht="17.25" customHeight="1">
      <c r="A163" s="202"/>
      <c r="B163" s="203"/>
      <c r="C163" s="144"/>
      <c r="D163" s="145"/>
      <c r="E163" s="144"/>
      <c r="F163" s="204" t="s">
        <v>187</v>
      </c>
      <c r="G163" s="174"/>
      <c r="H163" s="174"/>
      <c r="I163" s="175"/>
      <c r="J163" s="101" t="s">
        <v>84</v>
      </c>
      <c r="K163" s="101"/>
      <c r="L163" s="103"/>
      <c r="M163" s="104"/>
      <c r="P163" s="93"/>
    </row>
    <row r="164" spans="1:16" ht="17.25" customHeight="1">
      <c r="A164" s="190" t="s">
        <v>85</v>
      </c>
      <c r="B164" s="205"/>
      <c r="C164" s="146" t="s">
        <v>86</v>
      </c>
      <c r="D164" s="147" t="s">
        <v>87</v>
      </c>
      <c r="E164" s="146" t="s">
        <v>88</v>
      </c>
      <c r="F164" s="206" t="s">
        <v>188</v>
      </c>
      <c r="G164" s="206"/>
      <c r="H164" s="206"/>
      <c r="I164" s="148" t="s">
        <v>189</v>
      </c>
      <c r="J164" s="207" t="s">
        <v>190</v>
      </c>
      <c r="K164" s="208"/>
      <c r="L164" s="198" t="s">
        <v>191</v>
      </c>
      <c r="M164" s="149" t="s">
        <v>192</v>
      </c>
      <c r="P164" s="93"/>
    </row>
    <row r="165" spans="1:16" ht="17.25" customHeight="1">
      <c r="A165" s="200"/>
      <c r="B165" s="201"/>
      <c r="C165" s="150"/>
      <c r="D165" s="151"/>
      <c r="E165" s="150"/>
      <c r="F165" s="152" t="s">
        <v>72</v>
      </c>
      <c r="G165" s="153" t="s">
        <v>73</v>
      </c>
      <c r="H165" s="152" t="s">
        <v>74</v>
      </c>
      <c r="I165" s="154" t="s">
        <v>75</v>
      </c>
      <c r="J165" s="209"/>
      <c r="K165" s="210"/>
      <c r="L165" s="199"/>
      <c r="M165" s="111"/>
      <c r="P165" s="93"/>
    </row>
    <row r="166" spans="1:16" ht="17.25" customHeight="1">
      <c r="A166" s="118">
        <v>1</v>
      </c>
      <c r="B166" s="119" t="s">
        <v>317</v>
      </c>
      <c r="C166" s="120">
        <v>164494</v>
      </c>
      <c r="D166" s="120">
        <v>7272</v>
      </c>
      <c r="E166" s="155">
        <f>C166+D166</f>
        <v>171766</v>
      </c>
      <c r="F166" s="141"/>
      <c r="G166" s="141"/>
      <c r="H166" s="141"/>
      <c r="I166" s="156">
        <v>7272</v>
      </c>
      <c r="J166" s="124">
        <v>18</v>
      </c>
      <c r="K166" s="119" t="s">
        <v>233</v>
      </c>
      <c r="L166" s="120">
        <v>7272</v>
      </c>
      <c r="M166" s="125" t="s">
        <v>318</v>
      </c>
    </row>
    <row r="167" spans="1:16" ht="17.25" customHeight="1">
      <c r="A167" s="108"/>
      <c r="B167" s="126"/>
      <c r="C167" s="128"/>
      <c r="D167" s="128"/>
      <c r="E167" s="128"/>
      <c r="F167" s="128"/>
      <c r="G167" s="128"/>
      <c r="H167" s="128"/>
      <c r="I167" s="128"/>
      <c r="J167" s="128"/>
      <c r="K167" s="113" t="s">
        <v>235</v>
      </c>
      <c r="L167" s="128"/>
      <c r="M167" s="111"/>
    </row>
    <row r="168" spans="1:16" ht="17.25" customHeight="1">
      <c r="A168" s="188" t="s">
        <v>103</v>
      </c>
      <c r="B168" s="189"/>
      <c r="C168" s="129">
        <v>164494</v>
      </c>
      <c r="D168" s="129">
        <v>7272</v>
      </c>
      <c r="E168" s="157">
        <f>C168+D168</f>
        <v>171766</v>
      </c>
      <c r="F168" s="164"/>
      <c r="G168" s="164"/>
      <c r="H168" s="164"/>
      <c r="I168" s="160">
        <v>7272</v>
      </c>
      <c r="J168" s="131"/>
      <c r="K168" s="139"/>
      <c r="L168" s="157"/>
      <c r="M168" s="133"/>
      <c r="P168" s="93"/>
    </row>
    <row r="170" spans="1:16" ht="17.25" customHeight="1">
      <c r="A170" s="167" t="s">
        <v>319</v>
      </c>
      <c r="B170" s="167"/>
      <c r="C170" s="167"/>
      <c r="D170" s="167"/>
      <c r="E170" s="167"/>
      <c r="F170" s="167"/>
      <c r="G170" s="167"/>
      <c r="H170" s="167"/>
      <c r="I170" s="167"/>
      <c r="J170" s="167"/>
      <c r="K170" s="167"/>
      <c r="L170" s="167"/>
      <c r="M170" s="167"/>
      <c r="P170" s="93"/>
    </row>
    <row r="171" spans="1:16" ht="17.25" customHeight="1">
      <c r="A171" s="167" t="s">
        <v>320</v>
      </c>
      <c r="B171" s="167"/>
      <c r="C171" s="167"/>
      <c r="D171" s="167"/>
      <c r="E171" s="167"/>
      <c r="F171" s="167"/>
      <c r="G171" s="167"/>
      <c r="H171" s="167"/>
      <c r="I171" s="167"/>
      <c r="J171" s="167"/>
      <c r="K171" s="167"/>
      <c r="L171" s="167"/>
      <c r="M171" s="167"/>
      <c r="P171" s="93"/>
    </row>
    <row r="172" spans="1:16" ht="17.25" customHeight="1">
      <c r="A172" s="93" t="s">
        <v>321</v>
      </c>
      <c r="F172" s="93" t="s">
        <v>322</v>
      </c>
      <c r="M172" s="97" t="s">
        <v>186</v>
      </c>
    </row>
    <row r="173" spans="1:16" ht="17.25" customHeight="1">
      <c r="A173" s="202"/>
      <c r="B173" s="203"/>
      <c r="C173" s="144"/>
      <c r="D173" s="145"/>
      <c r="E173" s="144"/>
      <c r="F173" s="204" t="s">
        <v>187</v>
      </c>
      <c r="G173" s="174"/>
      <c r="H173" s="174"/>
      <c r="I173" s="175"/>
      <c r="J173" s="101" t="s">
        <v>84</v>
      </c>
      <c r="K173" s="101"/>
      <c r="L173" s="103"/>
      <c r="M173" s="104"/>
      <c r="P173" s="93"/>
    </row>
    <row r="174" spans="1:16" ht="17.25" customHeight="1">
      <c r="A174" s="190" t="s">
        <v>85</v>
      </c>
      <c r="B174" s="205"/>
      <c r="C174" s="146" t="s">
        <v>86</v>
      </c>
      <c r="D174" s="147" t="s">
        <v>87</v>
      </c>
      <c r="E174" s="146" t="s">
        <v>88</v>
      </c>
      <c r="F174" s="206" t="s">
        <v>188</v>
      </c>
      <c r="G174" s="206"/>
      <c r="H174" s="206"/>
      <c r="I174" s="148" t="s">
        <v>189</v>
      </c>
      <c r="J174" s="207" t="s">
        <v>190</v>
      </c>
      <c r="K174" s="208"/>
      <c r="L174" s="198" t="s">
        <v>191</v>
      </c>
      <c r="M174" s="149" t="s">
        <v>192</v>
      </c>
      <c r="P174" s="93"/>
    </row>
    <row r="175" spans="1:16" ht="17.25" customHeight="1">
      <c r="A175" s="200"/>
      <c r="B175" s="201"/>
      <c r="C175" s="150"/>
      <c r="D175" s="151"/>
      <c r="E175" s="150"/>
      <c r="F175" s="152" t="s">
        <v>72</v>
      </c>
      <c r="G175" s="153" t="s">
        <v>73</v>
      </c>
      <c r="H175" s="152" t="s">
        <v>74</v>
      </c>
      <c r="I175" s="154" t="s">
        <v>75</v>
      </c>
      <c r="J175" s="209"/>
      <c r="K175" s="210"/>
      <c r="L175" s="199"/>
      <c r="M175" s="111"/>
      <c r="P175" s="93"/>
    </row>
    <row r="176" spans="1:16" ht="17.25" customHeight="1">
      <c r="A176" s="118">
        <v>1</v>
      </c>
      <c r="B176" s="119" t="s">
        <v>323</v>
      </c>
      <c r="C176" s="120">
        <v>27800</v>
      </c>
      <c r="D176" s="120">
        <v>-1433</v>
      </c>
      <c r="E176" s="155">
        <f>C176+D176</f>
        <v>26367</v>
      </c>
      <c r="F176" s="141"/>
      <c r="G176" s="141"/>
      <c r="H176" s="141"/>
      <c r="I176" s="156">
        <v>-1433</v>
      </c>
      <c r="J176" s="116">
        <v>2</v>
      </c>
      <c r="K176" s="113" t="s">
        <v>194</v>
      </c>
      <c r="L176" s="114">
        <v>-320</v>
      </c>
      <c r="M176" s="117" t="s">
        <v>195</v>
      </c>
    </row>
    <row r="177" spans="1:13" ht="17.25" customHeight="1">
      <c r="A177" s="122"/>
      <c r="B177" s="119" t="s">
        <v>245</v>
      </c>
      <c r="C177" s="141"/>
      <c r="D177" s="141"/>
      <c r="E177" s="141"/>
      <c r="F177" s="141"/>
      <c r="G177" s="141"/>
      <c r="H177" s="141"/>
      <c r="I177" s="141"/>
      <c r="J177" s="124">
        <v>3</v>
      </c>
      <c r="K177" s="119" t="s">
        <v>196</v>
      </c>
      <c r="L177" s="120">
        <v>-982</v>
      </c>
      <c r="M177" s="125" t="s">
        <v>324</v>
      </c>
    </row>
    <row r="178" spans="1:13" ht="17.25" customHeight="1">
      <c r="A178" s="122"/>
      <c r="C178" s="141"/>
      <c r="D178" s="141"/>
      <c r="E178" s="141"/>
      <c r="F178" s="141"/>
      <c r="G178" s="141"/>
      <c r="H178" s="141"/>
      <c r="I178" s="141"/>
      <c r="J178" s="128"/>
      <c r="K178" s="126"/>
      <c r="L178" s="128"/>
      <c r="M178" s="117" t="s">
        <v>325</v>
      </c>
    </row>
    <row r="179" spans="1:13" ht="17.25" customHeight="1">
      <c r="A179" s="108"/>
      <c r="B179" s="126"/>
      <c r="C179" s="128"/>
      <c r="D179" s="128"/>
      <c r="E179" s="128"/>
      <c r="F179" s="128"/>
      <c r="G179" s="128"/>
      <c r="H179" s="128"/>
      <c r="I179" s="128"/>
      <c r="J179" s="116">
        <v>4</v>
      </c>
      <c r="K179" s="113" t="s">
        <v>199</v>
      </c>
      <c r="L179" s="114">
        <v>-131</v>
      </c>
      <c r="M179" s="117" t="s">
        <v>200</v>
      </c>
    </row>
    <row r="180" spans="1:13" ht="17.25" customHeight="1">
      <c r="A180" s="118">
        <v>2</v>
      </c>
      <c r="B180" s="119" t="s">
        <v>326</v>
      </c>
      <c r="C180" s="120">
        <v>68371</v>
      </c>
      <c r="D180" s="120">
        <v>8441</v>
      </c>
      <c r="E180" s="155">
        <f>C180+D180</f>
        <v>76812</v>
      </c>
      <c r="F180" s="141"/>
      <c r="G180" s="141"/>
      <c r="H180" s="141"/>
      <c r="I180" s="156">
        <v>8441</v>
      </c>
      <c r="J180" s="116">
        <v>2</v>
      </c>
      <c r="K180" s="113" t="s">
        <v>194</v>
      </c>
      <c r="L180" s="114">
        <v>3873</v>
      </c>
      <c r="M180" s="117" t="s">
        <v>195</v>
      </c>
    </row>
    <row r="181" spans="1:13" ht="17.25" customHeight="1">
      <c r="A181" s="122"/>
      <c r="C181" s="141"/>
      <c r="D181" s="141"/>
      <c r="E181" s="141"/>
      <c r="F181" s="141"/>
      <c r="G181" s="141"/>
      <c r="H181" s="141"/>
      <c r="I181" s="141"/>
      <c r="J181" s="124">
        <v>3</v>
      </c>
      <c r="K181" s="119" t="s">
        <v>196</v>
      </c>
      <c r="L181" s="120">
        <v>2957</v>
      </c>
      <c r="M181" s="125" t="s">
        <v>327</v>
      </c>
    </row>
    <row r="182" spans="1:13" ht="17.25" customHeight="1">
      <c r="A182" s="122"/>
      <c r="C182" s="141"/>
      <c r="D182" s="141"/>
      <c r="E182" s="141"/>
      <c r="F182" s="141"/>
      <c r="G182" s="141"/>
      <c r="H182" s="141"/>
      <c r="I182" s="141"/>
      <c r="J182" s="128"/>
      <c r="K182" s="126"/>
      <c r="L182" s="128"/>
      <c r="M182" s="117" t="s">
        <v>328</v>
      </c>
    </row>
    <row r="183" spans="1:13" ht="17.25" customHeight="1">
      <c r="A183" s="108"/>
      <c r="B183" s="126"/>
      <c r="C183" s="128"/>
      <c r="D183" s="128"/>
      <c r="E183" s="128"/>
      <c r="F183" s="128"/>
      <c r="G183" s="128"/>
      <c r="H183" s="128"/>
      <c r="I183" s="128"/>
      <c r="J183" s="116">
        <v>4</v>
      </c>
      <c r="K183" s="113" t="s">
        <v>199</v>
      </c>
      <c r="L183" s="114">
        <v>1611</v>
      </c>
      <c r="M183" s="117" t="s">
        <v>200</v>
      </c>
    </row>
    <row r="184" spans="1:13" ht="17.25" customHeight="1">
      <c r="A184" s="118">
        <v>3</v>
      </c>
      <c r="B184" s="119" t="s">
        <v>329</v>
      </c>
      <c r="C184" s="120">
        <v>185195</v>
      </c>
      <c r="D184" s="120">
        <v>19972</v>
      </c>
      <c r="E184" s="155">
        <f>C184+D184</f>
        <v>205167</v>
      </c>
      <c r="F184" s="162">
        <v>16152</v>
      </c>
      <c r="G184" s="162">
        <v>0</v>
      </c>
      <c r="H184" s="162">
        <v>0</v>
      </c>
      <c r="I184" s="156">
        <v>3820</v>
      </c>
      <c r="J184" s="116">
        <v>1</v>
      </c>
      <c r="K184" s="113" t="s">
        <v>330</v>
      </c>
      <c r="L184" s="114">
        <v>155</v>
      </c>
      <c r="M184" s="117" t="s">
        <v>331</v>
      </c>
    </row>
    <row r="185" spans="1:13" ht="17.25" customHeight="1">
      <c r="A185" s="122"/>
      <c r="C185" s="141"/>
      <c r="D185" s="141"/>
      <c r="E185" s="141"/>
      <c r="F185" s="141"/>
      <c r="G185" s="141"/>
      <c r="H185" s="141"/>
      <c r="I185" s="141"/>
      <c r="J185" s="116">
        <v>3</v>
      </c>
      <c r="K185" s="113" t="s">
        <v>196</v>
      </c>
      <c r="L185" s="114">
        <v>460</v>
      </c>
      <c r="M185" s="117" t="s">
        <v>332</v>
      </c>
    </row>
    <row r="186" spans="1:13" ht="17.25" customHeight="1">
      <c r="A186" s="122"/>
      <c r="C186" s="141"/>
      <c r="D186" s="141"/>
      <c r="E186" s="141"/>
      <c r="F186" s="141"/>
      <c r="G186" s="141"/>
      <c r="H186" s="141"/>
      <c r="I186" s="141"/>
      <c r="J186" s="124">
        <v>4</v>
      </c>
      <c r="K186" s="119" t="s">
        <v>199</v>
      </c>
      <c r="L186" s="120">
        <v>-293</v>
      </c>
      <c r="M186" s="125" t="s">
        <v>333</v>
      </c>
    </row>
    <row r="187" spans="1:13" ht="17.25" customHeight="1">
      <c r="A187" s="122"/>
      <c r="C187" s="141"/>
      <c r="D187" s="141"/>
      <c r="E187" s="141"/>
      <c r="F187" s="141"/>
      <c r="G187" s="141"/>
      <c r="H187" s="141"/>
      <c r="I187" s="141"/>
      <c r="J187" s="128"/>
      <c r="K187" s="126"/>
      <c r="L187" s="128"/>
      <c r="M187" s="117" t="s">
        <v>334</v>
      </c>
    </row>
    <row r="188" spans="1:13" ht="17.25" customHeight="1">
      <c r="A188" s="122"/>
      <c r="C188" s="141"/>
      <c r="D188" s="141"/>
      <c r="E188" s="141"/>
      <c r="F188" s="141"/>
      <c r="G188" s="141"/>
      <c r="H188" s="141"/>
      <c r="I188" s="141"/>
      <c r="J188" s="116">
        <v>8</v>
      </c>
      <c r="K188" s="113" t="s">
        <v>201</v>
      </c>
      <c r="L188" s="114">
        <v>35</v>
      </c>
      <c r="M188" s="117" t="s">
        <v>335</v>
      </c>
    </row>
    <row r="189" spans="1:13" ht="17.25" customHeight="1">
      <c r="A189" s="122"/>
      <c r="C189" s="141"/>
      <c r="D189" s="141"/>
      <c r="E189" s="141"/>
      <c r="F189" s="141"/>
      <c r="G189" s="141"/>
      <c r="H189" s="141"/>
      <c r="I189" s="141"/>
      <c r="J189" s="124">
        <v>18</v>
      </c>
      <c r="K189" s="119" t="s">
        <v>233</v>
      </c>
      <c r="L189" s="120">
        <v>19615</v>
      </c>
      <c r="M189" s="125" t="s">
        <v>336</v>
      </c>
    </row>
    <row r="190" spans="1:13" ht="17.25" customHeight="1">
      <c r="A190" s="122"/>
      <c r="C190" s="141"/>
      <c r="D190" s="141"/>
      <c r="E190" s="141"/>
      <c r="F190" s="141"/>
      <c r="G190" s="141"/>
      <c r="H190" s="141"/>
      <c r="I190" s="141"/>
      <c r="J190" s="141"/>
      <c r="K190" s="119" t="s">
        <v>235</v>
      </c>
      <c r="L190" s="141"/>
      <c r="M190" s="125" t="s">
        <v>337</v>
      </c>
    </row>
    <row r="191" spans="1:13" ht="17.25" customHeight="1">
      <c r="A191" s="122"/>
      <c r="C191" s="141"/>
      <c r="D191" s="141"/>
      <c r="E191" s="141"/>
      <c r="F191" s="141"/>
      <c r="G191" s="141"/>
      <c r="H191" s="141"/>
      <c r="I191" s="141"/>
      <c r="J191" s="141"/>
      <c r="L191" s="141"/>
      <c r="M191" s="125" t="s">
        <v>338</v>
      </c>
    </row>
    <row r="192" spans="1:13" ht="17.25" customHeight="1">
      <c r="A192" s="122"/>
      <c r="C192" s="141"/>
      <c r="D192" s="141"/>
      <c r="E192" s="141"/>
      <c r="F192" s="141"/>
      <c r="G192" s="141"/>
      <c r="H192" s="141"/>
      <c r="I192" s="141"/>
      <c r="J192" s="141"/>
      <c r="L192" s="141"/>
      <c r="M192" s="125" t="s">
        <v>339</v>
      </c>
    </row>
    <row r="193" spans="1:16" ht="17.25" customHeight="1">
      <c r="A193" s="108"/>
      <c r="B193" s="126"/>
      <c r="C193" s="128"/>
      <c r="D193" s="128"/>
      <c r="E193" s="128"/>
      <c r="F193" s="128"/>
      <c r="G193" s="128"/>
      <c r="H193" s="128"/>
      <c r="I193" s="128"/>
      <c r="J193" s="128"/>
      <c r="K193" s="126"/>
      <c r="L193" s="128"/>
      <c r="M193" s="117" t="s">
        <v>340</v>
      </c>
    </row>
    <row r="194" spans="1:16" ht="17.25" customHeight="1">
      <c r="A194" s="118">
        <v>4</v>
      </c>
      <c r="B194" s="119" t="s">
        <v>341</v>
      </c>
      <c r="C194" s="120">
        <v>93535</v>
      </c>
      <c r="D194" s="120">
        <v>18583</v>
      </c>
      <c r="E194" s="155">
        <f>C194+D194</f>
        <v>112118</v>
      </c>
      <c r="F194" s="162">
        <v>6900</v>
      </c>
      <c r="G194" s="162">
        <v>500</v>
      </c>
      <c r="H194" s="162">
        <v>1280</v>
      </c>
      <c r="I194" s="156">
        <v>9903</v>
      </c>
      <c r="J194" s="116">
        <v>14</v>
      </c>
      <c r="K194" s="113" t="s">
        <v>242</v>
      </c>
      <c r="L194" s="114">
        <v>13800</v>
      </c>
      <c r="M194" s="117" t="s">
        <v>342</v>
      </c>
    </row>
    <row r="195" spans="1:16" ht="17.25" customHeight="1">
      <c r="A195" s="122"/>
      <c r="C195" s="141"/>
      <c r="D195" s="141"/>
      <c r="E195" s="141"/>
      <c r="F195" s="141"/>
      <c r="G195" s="141"/>
      <c r="H195" s="141"/>
      <c r="I195" s="141"/>
      <c r="J195" s="124">
        <v>18</v>
      </c>
      <c r="K195" s="119" t="s">
        <v>233</v>
      </c>
      <c r="L195" s="120">
        <v>4783</v>
      </c>
      <c r="M195" s="125" t="s">
        <v>343</v>
      </c>
    </row>
    <row r="196" spans="1:16" ht="17.25" customHeight="1">
      <c r="A196" s="122"/>
      <c r="C196" s="141"/>
      <c r="D196" s="141"/>
      <c r="E196" s="141"/>
      <c r="F196" s="141"/>
      <c r="G196" s="141"/>
      <c r="H196" s="141"/>
      <c r="I196" s="141"/>
      <c r="J196" s="141"/>
      <c r="K196" s="119" t="s">
        <v>235</v>
      </c>
      <c r="L196" s="141"/>
      <c r="M196" s="125" t="s">
        <v>344</v>
      </c>
    </row>
    <row r="197" spans="1:16" ht="17.25" customHeight="1">
      <c r="A197" s="108"/>
      <c r="B197" s="126"/>
      <c r="C197" s="128"/>
      <c r="D197" s="128"/>
      <c r="E197" s="128"/>
      <c r="F197" s="128"/>
      <c r="G197" s="128"/>
      <c r="H197" s="128"/>
      <c r="I197" s="128"/>
      <c r="J197" s="128"/>
      <c r="K197" s="126"/>
      <c r="L197" s="128"/>
      <c r="M197" s="117" t="s">
        <v>345</v>
      </c>
    </row>
    <row r="198" spans="1:16" ht="17.25" customHeight="1">
      <c r="A198" s="118">
        <v>5</v>
      </c>
      <c r="B198" s="119" t="s">
        <v>346</v>
      </c>
      <c r="C198" s="120">
        <v>4527</v>
      </c>
      <c r="D198" s="120">
        <v>1350</v>
      </c>
      <c r="E198" s="155">
        <f>C198+D198</f>
        <v>5877</v>
      </c>
      <c r="F198" s="141"/>
      <c r="G198" s="141"/>
      <c r="H198" s="141"/>
      <c r="I198" s="156">
        <v>1350</v>
      </c>
      <c r="J198" s="116">
        <v>10</v>
      </c>
      <c r="K198" s="113" t="s">
        <v>216</v>
      </c>
      <c r="L198" s="114">
        <v>500</v>
      </c>
      <c r="M198" s="117" t="s">
        <v>217</v>
      </c>
    </row>
    <row r="199" spans="1:16" ht="17.25" customHeight="1">
      <c r="A199" s="108"/>
      <c r="B199" s="126"/>
      <c r="C199" s="128"/>
      <c r="D199" s="128"/>
      <c r="E199" s="128"/>
      <c r="F199" s="128"/>
      <c r="G199" s="128"/>
      <c r="H199" s="128"/>
      <c r="I199" s="128"/>
      <c r="J199" s="116">
        <v>12</v>
      </c>
      <c r="K199" s="113" t="s">
        <v>213</v>
      </c>
      <c r="L199" s="114">
        <v>850</v>
      </c>
      <c r="M199" s="117" t="s">
        <v>347</v>
      </c>
    </row>
    <row r="200" spans="1:16" ht="17.25" customHeight="1">
      <c r="A200" s="188" t="s">
        <v>103</v>
      </c>
      <c r="B200" s="189"/>
      <c r="C200" s="129">
        <v>379428</v>
      </c>
      <c r="D200" s="129">
        <v>46913</v>
      </c>
      <c r="E200" s="157">
        <f>C200+D200</f>
        <v>426341</v>
      </c>
      <c r="F200" s="164">
        <v>23052</v>
      </c>
      <c r="G200" s="164">
        <v>500</v>
      </c>
      <c r="H200" s="164">
        <v>1280</v>
      </c>
      <c r="I200" s="160">
        <v>22081</v>
      </c>
      <c r="J200" s="131"/>
      <c r="K200" s="139"/>
      <c r="L200" s="157"/>
      <c r="M200" s="133"/>
      <c r="P200" s="93"/>
    </row>
    <row r="207" spans="1:16" ht="17.25" customHeight="1">
      <c r="A207" s="93" t="s">
        <v>321</v>
      </c>
      <c r="F207" s="93" t="s">
        <v>348</v>
      </c>
      <c r="M207" s="97" t="s">
        <v>186</v>
      </c>
    </row>
    <row r="208" spans="1:16" ht="17.25" customHeight="1">
      <c r="A208" s="202"/>
      <c r="B208" s="203"/>
      <c r="C208" s="144"/>
      <c r="D208" s="145"/>
      <c r="E208" s="144"/>
      <c r="F208" s="204" t="s">
        <v>187</v>
      </c>
      <c r="G208" s="174"/>
      <c r="H208" s="174"/>
      <c r="I208" s="175"/>
      <c r="J208" s="101" t="s">
        <v>84</v>
      </c>
      <c r="K208" s="101"/>
      <c r="L208" s="103"/>
      <c r="M208" s="104"/>
      <c r="P208" s="93"/>
    </row>
    <row r="209" spans="1:16" ht="17.25" customHeight="1">
      <c r="A209" s="190" t="s">
        <v>85</v>
      </c>
      <c r="B209" s="205"/>
      <c r="C209" s="146" t="s">
        <v>86</v>
      </c>
      <c r="D209" s="147" t="s">
        <v>87</v>
      </c>
      <c r="E209" s="146" t="s">
        <v>88</v>
      </c>
      <c r="F209" s="206" t="s">
        <v>188</v>
      </c>
      <c r="G209" s="206"/>
      <c r="H209" s="206"/>
      <c r="I209" s="148" t="s">
        <v>189</v>
      </c>
      <c r="J209" s="207" t="s">
        <v>190</v>
      </c>
      <c r="K209" s="208"/>
      <c r="L209" s="198" t="s">
        <v>191</v>
      </c>
      <c r="M209" s="149" t="s">
        <v>192</v>
      </c>
      <c r="P209" s="93"/>
    </row>
    <row r="210" spans="1:16" ht="17.25" customHeight="1">
      <c r="A210" s="200"/>
      <c r="B210" s="201"/>
      <c r="C210" s="150"/>
      <c r="D210" s="151"/>
      <c r="E210" s="150"/>
      <c r="F210" s="152" t="s">
        <v>72</v>
      </c>
      <c r="G210" s="153" t="s">
        <v>73</v>
      </c>
      <c r="H210" s="152" t="s">
        <v>74</v>
      </c>
      <c r="I210" s="154" t="s">
        <v>75</v>
      </c>
      <c r="J210" s="209"/>
      <c r="K210" s="210"/>
      <c r="L210" s="199"/>
      <c r="M210" s="111"/>
      <c r="P210" s="93"/>
    </row>
    <row r="211" spans="1:16" ht="17.25" customHeight="1">
      <c r="A211" s="118">
        <v>1</v>
      </c>
      <c r="B211" s="119" t="s">
        <v>349</v>
      </c>
      <c r="C211" s="120">
        <v>13695</v>
      </c>
      <c r="D211" s="120">
        <v>-128</v>
      </c>
      <c r="E211" s="155">
        <f>C211+D211</f>
        <v>13567</v>
      </c>
      <c r="F211" s="141"/>
      <c r="G211" s="141"/>
      <c r="H211" s="141"/>
      <c r="I211" s="156">
        <v>-128</v>
      </c>
      <c r="J211" s="116">
        <v>2</v>
      </c>
      <c r="K211" s="113" t="s">
        <v>194</v>
      </c>
      <c r="L211" s="114">
        <v>-138</v>
      </c>
      <c r="M211" s="117" t="s">
        <v>195</v>
      </c>
    </row>
    <row r="212" spans="1:16" ht="17.25" customHeight="1">
      <c r="A212" s="122"/>
      <c r="C212" s="141"/>
      <c r="D212" s="141"/>
      <c r="E212" s="141"/>
      <c r="F212" s="141"/>
      <c r="G212" s="141"/>
      <c r="H212" s="141"/>
      <c r="I212" s="141"/>
      <c r="J212" s="124">
        <v>3</v>
      </c>
      <c r="K212" s="119" t="s">
        <v>196</v>
      </c>
      <c r="L212" s="120">
        <v>-217</v>
      </c>
      <c r="M212" s="125" t="s">
        <v>350</v>
      </c>
    </row>
    <row r="213" spans="1:16" ht="17.25" customHeight="1">
      <c r="A213" s="122"/>
      <c r="C213" s="141"/>
      <c r="D213" s="141"/>
      <c r="E213" s="141"/>
      <c r="F213" s="141"/>
      <c r="G213" s="141"/>
      <c r="H213" s="141"/>
      <c r="I213" s="141"/>
      <c r="J213" s="128"/>
      <c r="K213" s="126"/>
      <c r="L213" s="128"/>
      <c r="M213" s="117" t="s">
        <v>351</v>
      </c>
    </row>
    <row r="214" spans="1:16" ht="17.25" customHeight="1">
      <c r="A214" s="108"/>
      <c r="B214" s="126"/>
      <c r="C214" s="128"/>
      <c r="D214" s="128"/>
      <c r="E214" s="128"/>
      <c r="F214" s="128"/>
      <c r="G214" s="128"/>
      <c r="H214" s="128"/>
      <c r="I214" s="128"/>
      <c r="J214" s="116">
        <v>4</v>
      </c>
      <c r="K214" s="113" t="s">
        <v>199</v>
      </c>
      <c r="L214" s="114">
        <v>227</v>
      </c>
      <c r="M214" s="117" t="s">
        <v>200</v>
      </c>
    </row>
    <row r="215" spans="1:16" ht="17.25" customHeight="1">
      <c r="A215" s="118">
        <v>3</v>
      </c>
      <c r="B215" s="119" t="s">
        <v>352</v>
      </c>
      <c r="C215" s="120">
        <v>9492</v>
      </c>
      <c r="D215" s="120">
        <v>17500</v>
      </c>
      <c r="E215" s="155">
        <f>C215+D215</f>
        <v>26992</v>
      </c>
      <c r="F215" s="162">
        <v>8000</v>
      </c>
      <c r="G215" s="162">
        <v>6200</v>
      </c>
      <c r="H215" s="162">
        <v>2500</v>
      </c>
      <c r="I215" s="156">
        <v>800</v>
      </c>
      <c r="J215" s="124">
        <v>14</v>
      </c>
      <c r="K215" s="119" t="s">
        <v>242</v>
      </c>
      <c r="L215" s="120">
        <v>17500</v>
      </c>
      <c r="M215" s="125" t="s">
        <v>353</v>
      </c>
    </row>
    <row r="216" spans="1:16" ht="17.25" customHeight="1">
      <c r="A216" s="122"/>
      <c r="B216" s="119" t="s">
        <v>354</v>
      </c>
      <c r="C216" s="141"/>
      <c r="D216" s="141"/>
      <c r="E216" s="141"/>
      <c r="F216" s="141"/>
      <c r="G216" s="141"/>
      <c r="H216" s="141"/>
      <c r="I216" s="141"/>
      <c r="J216" s="141"/>
      <c r="L216" s="141"/>
      <c r="M216" s="125" t="s">
        <v>355</v>
      </c>
    </row>
    <row r="217" spans="1:16" ht="17.25" customHeight="1">
      <c r="A217" s="108"/>
      <c r="B217" s="126"/>
      <c r="C217" s="128"/>
      <c r="D217" s="128"/>
      <c r="E217" s="128"/>
      <c r="F217" s="128"/>
      <c r="G217" s="128"/>
      <c r="H217" s="128"/>
      <c r="I217" s="128"/>
      <c r="J217" s="128"/>
      <c r="K217" s="126"/>
      <c r="L217" s="128"/>
      <c r="M217" s="117" t="s">
        <v>356</v>
      </c>
    </row>
    <row r="218" spans="1:16" ht="17.25" customHeight="1">
      <c r="A218" s="188" t="s">
        <v>103</v>
      </c>
      <c r="B218" s="189"/>
      <c r="C218" s="129">
        <v>97061</v>
      </c>
      <c r="D218" s="129">
        <v>17372</v>
      </c>
      <c r="E218" s="157">
        <f>C218+D218</f>
        <v>114433</v>
      </c>
      <c r="F218" s="164">
        <v>8000</v>
      </c>
      <c r="G218" s="164">
        <v>6200</v>
      </c>
      <c r="H218" s="164">
        <v>2500</v>
      </c>
      <c r="I218" s="160">
        <v>672</v>
      </c>
      <c r="J218" s="131"/>
      <c r="K218" s="139"/>
      <c r="L218" s="157"/>
      <c r="M218" s="133"/>
      <c r="P218" s="93"/>
    </row>
    <row r="220" spans="1:16" ht="17.25" customHeight="1">
      <c r="A220" s="93" t="s">
        <v>357</v>
      </c>
      <c r="B220" s="95"/>
      <c r="C220" s="94"/>
      <c r="D220" s="94"/>
      <c r="E220" s="94"/>
      <c r="F220" s="94" t="s">
        <v>358</v>
      </c>
      <c r="G220" s="94"/>
      <c r="H220" s="94"/>
      <c r="I220" s="94"/>
      <c r="K220" s="94"/>
      <c r="L220" s="94"/>
      <c r="M220" s="97" t="s">
        <v>186</v>
      </c>
      <c r="P220" s="93"/>
    </row>
    <row r="221" spans="1:16" ht="17.25" customHeight="1">
      <c r="A221" s="202"/>
      <c r="B221" s="203"/>
      <c r="C221" s="144"/>
      <c r="D221" s="145"/>
      <c r="E221" s="144"/>
      <c r="F221" s="204" t="s">
        <v>187</v>
      </c>
      <c r="G221" s="174"/>
      <c r="H221" s="174"/>
      <c r="I221" s="175"/>
      <c r="J221" s="101" t="s">
        <v>84</v>
      </c>
      <c r="K221" s="101"/>
      <c r="L221" s="103"/>
      <c r="M221" s="104"/>
      <c r="P221" s="93"/>
    </row>
    <row r="222" spans="1:16" ht="17.25" customHeight="1">
      <c r="A222" s="190" t="s">
        <v>85</v>
      </c>
      <c r="B222" s="205"/>
      <c r="C222" s="146" t="s">
        <v>86</v>
      </c>
      <c r="D222" s="147" t="s">
        <v>87</v>
      </c>
      <c r="E222" s="146" t="s">
        <v>88</v>
      </c>
      <c r="F222" s="206" t="s">
        <v>188</v>
      </c>
      <c r="G222" s="206"/>
      <c r="H222" s="206"/>
      <c r="I222" s="148" t="s">
        <v>189</v>
      </c>
      <c r="J222" s="207" t="s">
        <v>190</v>
      </c>
      <c r="K222" s="208"/>
      <c r="L222" s="198" t="s">
        <v>191</v>
      </c>
      <c r="M222" s="149" t="s">
        <v>192</v>
      </c>
      <c r="P222" s="93"/>
    </row>
    <row r="223" spans="1:16" ht="17.25" customHeight="1">
      <c r="A223" s="200"/>
      <c r="B223" s="201"/>
      <c r="C223" s="150"/>
      <c r="D223" s="151"/>
      <c r="E223" s="150"/>
      <c r="F223" s="152" t="s">
        <v>72</v>
      </c>
      <c r="G223" s="153" t="s">
        <v>73</v>
      </c>
      <c r="H223" s="152" t="s">
        <v>74</v>
      </c>
      <c r="I223" s="154" t="s">
        <v>75</v>
      </c>
      <c r="J223" s="209"/>
      <c r="K223" s="210"/>
      <c r="L223" s="199"/>
      <c r="M223" s="111"/>
      <c r="P223" s="93"/>
    </row>
    <row r="224" spans="1:16" ht="17.25" customHeight="1">
      <c r="A224" s="118">
        <v>1</v>
      </c>
      <c r="B224" s="119" t="s">
        <v>359</v>
      </c>
      <c r="C224" s="120">
        <v>14322</v>
      </c>
      <c r="D224" s="120">
        <v>101</v>
      </c>
      <c r="E224" s="155">
        <f>C224+D224</f>
        <v>14423</v>
      </c>
      <c r="F224" s="141"/>
      <c r="G224" s="141"/>
      <c r="H224" s="141"/>
      <c r="I224" s="156">
        <v>101</v>
      </c>
      <c r="J224" s="116">
        <v>2</v>
      </c>
      <c r="K224" s="113" t="s">
        <v>194</v>
      </c>
      <c r="L224" s="114">
        <v>84</v>
      </c>
      <c r="M224" s="117" t="s">
        <v>195</v>
      </c>
    </row>
    <row r="225" spans="1:16" ht="17.25" customHeight="1">
      <c r="A225" s="122"/>
      <c r="B225" s="119" t="s">
        <v>245</v>
      </c>
      <c r="C225" s="141"/>
      <c r="D225" s="141"/>
      <c r="E225" s="141"/>
      <c r="F225" s="141"/>
      <c r="G225" s="141"/>
      <c r="H225" s="141"/>
      <c r="I225" s="141"/>
      <c r="J225" s="124">
        <v>3</v>
      </c>
      <c r="K225" s="119" t="s">
        <v>196</v>
      </c>
      <c r="L225" s="120">
        <v>-11</v>
      </c>
      <c r="M225" s="125" t="s">
        <v>360</v>
      </c>
    </row>
    <row r="226" spans="1:16" ht="17.25" customHeight="1">
      <c r="A226" s="122"/>
      <c r="C226" s="141"/>
      <c r="D226" s="141"/>
      <c r="E226" s="141"/>
      <c r="F226" s="141"/>
      <c r="G226" s="141"/>
      <c r="H226" s="141"/>
      <c r="I226" s="141"/>
      <c r="J226" s="128"/>
      <c r="K226" s="126"/>
      <c r="L226" s="128"/>
      <c r="M226" s="117" t="s">
        <v>361</v>
      </c>
    </row>
    <row r="227" spans="1:16" ht="17.25" customHeight="1">
      <c r="A227" s="108"/>
      <c r="B227" s="126"/>
      <c r="C227" s="128"/>
      <c r="D227" s="128"/>
      <c r="E227" s="128"/>
      <c r="F227" s="128"/>
      <c r="G227" s="128"/>
      <c r="H227" s="128"/>
      <c r="I227" s="128"/>
      <c r="J227" s="116">
        <v>4</v>
      </c>
      <c r="K227" s="113" t="s">
        <v>199</v>
      </c>
      <c r="L227" s="114">
        <v>28</v>
      </c>
      <c r="M227" s="117" t="s">
        <v>200</v>
      </c>
    </row>
    <row r="228" spans="1:16" ht="17.25" customHeight="1">
      <c r="A228" s="118">
        <v>5</v>
      </c>
      <c r="B228" s="119" t="s">
        <v>362</v>
      </c>
      <c r="C228" s="120">
        <v>2351</v>
      </c>
      <c r="D228" s="120">
        <v>4800</v>
      </c>
      <c r="E228" s="155">
        <f>C228+D228</f>
        <v>7151</v>
      </c>
      <c r="F228" s="162">
        <v>2000</v>
      </c>
      <c r="G228" s="162">
        <v>0</v>
      </c>
      <c r="H228" s="162">
        <v>300</v>
      </c>
      <c r="I228" s="156">
        <v>2500</v>
      </c>
      <c r="J228" s="116">
        <v>12</v>
      </c>
      <c r="K228" s="113" t="s">
        <v>213</v>
      </c>
      <c r="L228" s="114">
        <v>800</v>
      </c>
      <c r="M228" s="117" t="s">
        <v>363</v>
      </c>
    </row>
    <row r="229" spans="1:16" ht="17.25" customHeight="1">
      <c r="A229" s="108"/>
      <c r="B229" s="126"/>
      <c r="C229" s="128"/>
      <c r="D229" s="128"/>
      <c r="E229" s="128"/>
      <c r="F229" s="128"/>
      <c r="G229" s="128"/>
      <c r="H229" s="128"/>
      <c r="I229" s="128"/>
      <c r="J229" s="116">
        <v>14</v>
      </c>
      <c r="K229" s="113" t="s">
        <v>242</v>
      </c>
      <c r="L229" s="114">
        <v>4000</v>
      </c>
      <c r="M229" s="117" t="s">
        <v>364</v>
      </c>
    </row>
    <row r="230" spans="1:16" ht="17.25" customHeight="1">
      <c r="A230" s="188" t="s">
        <v>103</v>
      </c>
      <c r="B230" s="189"/>
      <c r="C230" s="129">
        <v>156755</v>
      </c>
      <c r="D230" s="129">
        <v>4901</v>
      </c>
      <c r="E230" s="157">
        <f>C230+D230</f>
        <v>161656</v>
      </c>
      <c r="F230" s="164">
        <v>2000</v>
      </c>
      <c r="G230" s="164">
        <v>0</v>
      </c>
      <c r="H230" s="164">
        <v>300</v>
      </c>
      <c r="I230" s="160">
        <v>2601</v>
      </c>
      <c r="J230" s="131"/>
      <c r="K230" s="139"/>
      <c r="L230" s="157"/>
      <c r="M230" s="133"/>
      <c r="P230" s="93"/>
    </row>
    <row r="232" spans="1:16" ht="17.25" customHeight="1">
      <c r="A232" s="93" t="s">
        <v>365</v>
      </c>
      <c r="B232" s="95"/>
      <c r="C232" s="94"/>
      <c r="D232" s="94"/>
      <c r="E232" s="94"/>
      <c r="F232" s="94" t="s">
        <v>366</v>
      </c>
      <c r="G232" s="94"/>
      <c r="H232" s="94"/>
      <c r="I232" s="94"/>
      <c r="K232" s="94"/>
      <c r="L232" s="94"/>
      <c r="M232" s="97" t="s">
        <v>186</v>
      </c>
      <c r="P232" s="93"/>
    </row>
    <row r="233" spans="1:16" ht="17.25" customHeight="1">
      <c r="A233" s="202"/>
      <c r="B233" s="203"/>
      <c r="C233" s="144"/>
      <c r="D233" s="145"/>
      <c r="E233" s="144"/>
      <c r="F233" s="204" t="s">
        <v>187</v>
      </c>
      <c r="G233" s="174"/>
      <c r="H233" s="174"/>
      <c r="I233" s="175"/>
      <c r="J233" s="101" t="s">
        <v>84</v>
      </c>
      <c r="K233" s="101"/>
      <c r="L233" s="103"/>
      <c r="M233" s="104"/>
      <c r="P233" s="93"/>
    </row>
    <row r="234" spans="1:16" ht="17.25" customHeight="1">
      <c r="A234" s="190" t="s">
        <v>85</v>
      </c>
      <c r="B234" s="205"/>
      <c r="C234" s="146" t="s">
        <v>86</v>
      </c>
      <c r="D234" s="147" t="s">
        <v>87</v>
      </c>
      <c r="E234" s="146" t="s">
        <v>88</v>
      </c>
      <c r="F234" s="206" t="s">
        <v>188</v>
      </c>
      <c r="G234" s="206"/>
      <c r="H234" s="206"/>
      <c r="I234" s="148" t="s">
        <v>189</v>
      </c>
      <c r="J234" s="207" t="s">
        <v>190</v>
      </c>
      <c r="K234" s="208"/>
      <c r="L234" s="198" t="s">
        <v>191</v>
      </c>
      <c r="M234" s="149" t="s">
        <v>192</v>
      </c>
      <c r="P234" s="93"/>
    </row>
    <row r="235" spans="1:16" ht="17.25" customHeight="1">
      <c r="A235" s="200"/>
      <c r="B235" s="201"/>
      <c r="C235" s="150"/>
      <c r="D235" s="151"/>
      <c r="E235" s="150"/>
      <c r="F235" s="152" t="s">
        <v>72</v>
      </c>
      <c r="G235" s="153" t="s">
        <v>73</v>
      </c>
      <c r="H235" s="152" t="s">
        <v>74</v>
      </c>
      <c r="I235" s="154" t="s">
        <v>75</v>
      </c>
      <c r="J235" s="209"/>
      <c r="K235" s="210"/>
      <c r="L235" s="199"/>
      <c r="M235" s="111"/>
      <c r="P235" s="93"/>
    </row>
    <row r="236" spans="1:16" ht="17.25" customHeight="1">
      <c r="A236" s="134">
        <v>1</v>
      </c>
      <c r="B236" s="135" t="s">
        <v>367</v>
      </c>
      <c r="C236" s="129">
        <v>35045</v>
      </c>
      <c r="D236" s="129">
        <v>-3013</v>
      </c>
      <c r="E236" s="157">
        <f>C236+D236</f>
        <v>32032</v>
      </c>
      <c r="F236" s="131"/>
      <c r="G236" s="131"/>
      <c r="H236" s="131"/>
      <c r="I236" s="166">
        <v>-3013</v>
      </c>
      <c r="J236" s="137">
        <v>2</v>
      </c>
      <c r="K236" s="135" t="s">
        <v>194</v>
      </c>
      <c r="L236" s="129">
        <v>-1798</v>
      </c>
      <c r="M236" s="138" t="s">
        <v>195</v>
      </c>
    </row>
    <row r="238" spans="1:16" ht="17.25" customHeight="1">
      <c r="A238" s="167" t="s">
        <v>368</v>
      </c>
      <c r="B238" s="167"/>
      <c r="C238" s="167"/>
      <c r="D238" s="167"/>
      <c r="E238" s="167"/>
      <c r="F238" s="167"/>
      <c r="G238" s="167"/>
      <c r="H238" s="167"/>
      <c r="I238" s="167"/>
      <c r="J238" s="167"/>
      <c r="K238" s="167"/>
      <c r="L238" s="167"/>
      <c r="M238" s="167"/>
      <c r="P238" s="93"/>
    </row>
    <row r="239" spans="1:16" ht="17.25" customHeight="1">
      <c r="A239" s="167" t="s">
        <v>369</v>
      </c>
      <c r="B239" s="167"/>
      <c r="C239" s="167"/>
      <c r="D239" s="167"/>
      <c r="E239" s="167"/>
      <c r="F239" s="167"/>
      <c r="G239" s="167"/>
      <c r="H239" s="167"/>
      <c r="I239" s="167"/>
      <c r="J239" s="167"/>
      <c r="K239" s="167"/>
      <c r="L239" s="167"/>
      <c r="M239" s="167"/>
      <c r="P239" s="93"/>
    </row>
    <row r="240" spans="1:16" ht="17.25" customHeight="1">
      <c r="A240" s="93" t="s">
        <v>370</v>
      </c>
      <c r="F240" s="93" t="s">
        <v>371</v>
      </c>
      <c r="M240" s="97" t="s">
        <v>186</v>
      </c>
    </row>
    <row r="241" spans="1:16" ht="17.25" customHeight="1">
      <c r="A241" s="202"/>
      <c r="B241" s="203"/>
      <c r="C241" s="144"/>
      <c r="D241" s="145"/>
      <c r="E241" s="144"/>
      <c r="F241" s="204" t="s">
        <v>187</v>
      </c>
      <c r="G241" s="174"/>
      <c r="H241" s="174"/>
      <c r="I241" s="175"/>
      <c r="J241" s="101" t="s">
        <v>84</v>
      </c>
      <c r="K241" s="101"/>
      <c r="L241" s="103"/>
      <c r="M241" s="104"/>
      <c r="P241" s="93"/>
    </row>
    <row r="242" spans="1:16" ht="17.25" customHeight="1">
      <c r="A242" s="190" t="s">
        <v>85</v>
      </c>
      <c r="B242" s="205"/>
      <c r="C242" s="146" t="s">
        <v>86</v>
      </c>
      <c r="D242" s="147" t="s">
        <v>87</v>
      </c>
      <c r="E242" s="146" t="s">
        <v>88</v>
      </c>
      <c r="F242" s="206" t="s">
        <v>188</v>
      </c>
      <c r="G242" s="206"/>
      <c r="H242" s="206"/>
      <c r="I242" s="148" t="s">
        <v>189</v>
      </c>
      <c r="J242" s="207" t="s">
        <v>190</v>
      </c>
      <c r="K242" s="208"/>
      <c r="L242" s="198" t="s">
        <v>191</v>
      </c>
      <c r="M242" s="149" t="s">
        <v>192</v>
      </c>
      <c r="P242" s="93"/>
    </row>
    <row r="243" spans="1:16" ht="17.25" customHeight="1">
      <c r="A243" s="200"/>
      <c r="B243" s="201"/>
      <c r="C243" s="150"/>
      <c r="D243" s="151"/>
      <c r="E243" s="150"/>
      <c r="F243" s="152" t="s">
        <v>72</v>
      </c>
      <c r="G243" s="153" t="s">
        <v>73</v>
      </c>
      <c r="H243" s="152" t="s">
        <v>74</v>
      </c>
      <c r="I243" s="154" t="s">
        <v>75</v>
      </c>
      <c r="J243" s="209"/>
      <c r="K243" s="210"/>
      <c r="L243" s="199"/>
      <c r="M243" s="111"/>
      <c r="P243" s="93"/>
    </row>
    <row r="244" spans="1:16" ht="17.25" customHeight="1">
      <c r="A244" s="122"/>
      <c r="C244" s="141"/>
      <c r="D244" s="141"/>
      <c r="E244" s="141"/>
      <c r="F244" s="141"/>
      <c r="G244" s="141"/>
      <c r="H244" s="141"/>
      <c r="I244" s="141"/>
      <c r="J244" s="124">
        <v>3</v>
      </c>
      <c r="K244" s="119" t="s">
        <v>196</v>
      </c>
      <c r="L244" s="120">
        <v>-539</v>
      </c>
      <c r="M244" s="125" t="s">
        <v>372</v>
      </c>
    </row>
    <row r="245" spans="1:16" ht="17.25" customHeight="1">
      <c r="A245" s="122"/>
      <c r="C245" s="141"/>
      <c r="D245" s="141"/>
      <c r="E245" s="141"/>
      <c r="F245" s="141"/>
      <c r="G245" s="141"/>
      <c r="H245" s="141"/>
      <c r="I245" s="141"/>
      <c r="J245" s="128"/>
      <c r="K245" s="126"/>
      <c r="L245" s="128"/>
      <c r="M245" s="117" t="s">
        <v>373</v>
      </c>
    </row>
    <row r="246" spans="1:16" ht="17.25" customHeight="1">
      <c r="A246" s="108"/>
      <c r="B246" s="126"/>
      <c r="C246" s="128"/>
      <c r="D246" s="128"/>
      <c r="E246" s="128"/>
      <c r="F246" s="128"/>
      <c r="G246" s="128"/>
      <c r="H246" s="128"/>
      <c r="I246" s="128"/>
      <c r="J246" s="116">
        <v>4</v>
      </c>
      <c r="K246" s="113" t="s">
        <v>199</v>
      </c>
      <c r="L246" s="114">
        <v>-676</v>
      </c>
      <c r="M246" s="117" t="s">
        <v>200</v>
      </c>
    </row>
    <row r="247" spans="1:16" ht="17.25" customHeight="1">
      <c r="A247" s="118">
        <v>3</v>
      </c>
      <c r="B247" s="119" t="s">
        <v>374</v>
      </c>
      <c r="C247" s="120">
        <v>234182</v>
      </c>
      <c r="D247" s="120">
        <v>8416</v>
      </c>
      <c r="E247" s="155">
        <f>C247+D247</f>
        <v>242598</v>
      </c>
      <c r="F247" s="141"/>
      <c r="G247" s="141"/>
      <c r="H247" s="141"/>
      <c r="I247" s="156">
        <v>8416</v>
      </c>
      <c r="J247" s="116">
        <v>2</v>
      </c>
      <c r="K247" s="113" t="s">
        <v>194</v>
      </c>
      <c r="L247" s="114">
        <v>220</v>
      </c>
      <c r="M247" s="117" t="s">
        <v>195</v>
      </c>
    </row>
    <row r="248" spans="1:16" ht="17.25" customHeight="1">
      <c r="A248" s="122"/>
      <c r="C248" s="141"/>
      <c r="D248" s="141"/>
      <c r="E248" s="141"/>
      <c r="F248" s="141"/>
      <c r="G248" s="141"/>
      <c r="H248" s="141"/>
      <c r="I248" s="141"/>
      <c r="J248" s="124">
        <v>3</v>
      </c>
      <c r="K248" s="119" t="s">
        <v>196</v>
      </c>
      <c r="L248" s="120">
        <v>293</v>
      </c>
      <c r="M248" s="125" t="s">
        <v>375</v>
      </c>
    </row>
    <row r="249" spans="1:16" ht="17.25" customHeight="1">
      <c r="A249" s="122"/>
      <c r="C249" s="141"/>
      <c r="D249" s="141"/>
      <c r="E249" s="141"/>
      <c r="F249" s="141"/>
      <c r="G249" s="141"/>
      <c r="H249" s="141"/>
      <c r="I249" s="141"/>
      <c r="J249" s="128"/>
      <c r="K249" s="126"/>
      <c r="L249" s="128"/>
      <c r="M249" s="117" t="s">
        <v>376</v>
      </c>
    </row>
    <row r="250" spans="1:16" ht="17.25" customHeight="1">
      <c r="A250" s="122"/>
      <c r="C250" s="141"/>
      <c r="D250" s="141"/>
      <c r="E250" s="141"/>
      <c r="F250" s="141"/>
      <c r="G250" s="141"/>
      <c r="H250" s="141"/>
      <c r="I250" s="141"/>
      <c r="J250" s="116">
        <v>4</v>
      </c>
      <c r="K250" s="113" t="s">
        <v>199</v>
      </c>
      <c r="L250" s="114">
        <v>58</v>
      </c>
      <c r="M250" s="117" t="s">
        <v>200</v>
      </c>
    </row>
    <row r="251" spans="1:16" ht="17.25" customHeight="1">
      <c r="A251" s="122"/>
      <c r="C251" s="141"/>
      <c r="D251" s="141"/>
      <c r="E251" s="141"/>
      <c r="F251" s="141"/>
      <c r="G251" s="141"/>
      <c r="H251" s="141"/>
      <c r="I251" s="141"/>
      <c r="J251" s="124">
        <v>8</v>
      </c>
      <c r="K251" s="119" t="s">
        <v>201</v>
      </c>
      <c r="L251" s="120">
        <v>121</v>
      </c>
      <c r="M251" s="125" t="s">
        <v>377</v>
      </c>
    </row>
    <row r="252" spans="1:16" ht="17.25" customHeight="1">
      <c r="A252" s="122"/>
      <c r="C252" s="141"/>
      <c r="D252" s="141"/>
      <c r="E252" s="141"/>
      <c r="F252" s="141"/>
      <c r="G252" s="141"/>
      <c r="H252" s="141"/>
      <c r="I252" s="141"/>
      <c r="J252" s="128"/>
      <c r="K252" s="126"/>
      <c r="L252" s="128"/>
      <c r="M252" s="117" t="s">
        <v>378</v>
      </c>
    </row>
    <row r="253" spans="1:16" ht="17.25" customHeight="1">
      <c r="A253" s="122"/>
      <c r="C253" s="141"/>
      <c r="D253" s="141"/>
      <c r="E253" s="141"/>
      <c r="F253" s="141"/>
      <c r="G253" s="141"/>
      <c r="H253" s="141"/>
      <c r="I253" s="141"/>
      <c r="J253" s="124">
        <v>10</v>
      </c>
      <c r="K253" s="119" t="s">
        <v>216</v>
      </c>
      <c r="L253" s="120">
        <v>706</v>
      </c>
      <c r="M253" s="125" t="s">
        <v>379</v>
      </c>
    </row>
    <row r="254" spans="1:16" ht="17.25" customHeight="1">
      <c r="A254" s="122"/>
      <c r="C254" s="141"/>
      <c r="D254" s="141"/>
      <c r="E254" s="141"/>
      <c r="F254" s="141"/>
      <c r="G254" s="141"/>
      <c r="H254" s="141"/>
      <c r="I254" s="141"/>
      <c r="J254" s="128"/>
      <c r="K254" s="126"/>
      <c r="L254" s="128"/>
      <c r="M254" s="117" t="s">
        <v>380</v>
      </c>
    </row>
    <row r="255" spans="1:16" ht="17.25" customHeight="1">
      <c r="A255" s="122"/>
      <c r="C255" s="141"/>
      <c r="D255" s="141"/>
      <c r="E255" s="141"/>
      <c r="F255" s="141"/>
      <c r="G255" s="141"/>
      <c r="H255" s="141"/>
      <c r="I255" s="141"/>
      <c r="J255" s="116">
        <v>12</v>
      </c>
      <c r="K255" s="113" t="s">
        <v>213</v>
      </c>
      <c r="L255" s="114">
        <v>7000</v>
      </c>
      <c r="M255" s="117" t="s">
        <v>381</v>
      </c>
    </row>
    <row r="256" spans="1:16" ht="17.25" customHeight="1">
      <c r="A256" s="122"/>
      <c r="C256" s="141"/>
      <c r="D256" s="141"/>
      <c r="E256" s="141"/>
      <c r="F256" s="141"/>
      <c r="G256" s="141"/>
      <c r="H256" s="141"/>
      <c r="I256" s="141"/>
      <c r="J256" s="124">
        <v>13</v>
      </c>
      <c r="K256" s="119" t="s">
        <v>227</v>
      </c>
      <c r="L256" s="120">
        <v>18</v>
      </c>
      <c r="M256" s="125" t="s">
        <v>382</v>
      </c>
    </row>
    <row r="257" spans="1:16" ht="17.25" customHeight="1">
      <c r="A257" s="108"/>
      <c r="B257" s="126"/>
      <c r="C257" s="128"/>
      <c r="D257" s="128"/>
      <c r="E257" s="128"/>
      <c r="F257" s="128"/>
      <c r="G257" s="128"/>
      <c r="H257" s="128"/>
      <c r="I257" s="128"/>
      <c r="J257" s="128"/>
      <c r="K257" s="113" t="s">
        <v>229</v>
      </c>
      <c r="L257" s="128"/>
      <c r="M257" s="111"/>
    </row>
    <row r="258" spans="1:16" ht="17.25" customHeight="1">
      <c r="A258" s="118">
        <v>4</v>
      </c>
      <c r="B258" s="119" t="s">
        <v>383</v>
      </c>
      <c r="C258" s="120">
        <v>149195</v>
      </c>
      <c r="D258" s="120">
        <v>25357</v>
      </c>
      <c r="E258" s="155">
        <f>C258+D258</f>
        <v>174552</v>
      </c>
      <c r="F258" s="162">
        <v>0</v>
      </c>
      <c r="G258" s="162">
        <v>19700</v>
      </c>
      <c r="H258" s="162">
        <v>0</v>
      </c>
      <c r="I258" s="156">
        <v>5657</v>
      </c>
      <c r="J258" s="124">
        <v>12</v>
      </c>
      <c r="K258" s="119" t="s">
        <v>213</v>
      </c>
      <c r="L258" s="120">
        <v>2500</v>
      </c>
      <c r="M258" s="125" t="s">
        <v>384</v>
      </c>
    </row>
    <row r="259" spans="1:16" ht="17.25" customHeight="1">
      <c r="A259" s="122"/>
      <c r="C259" s="141"/>
      <c r="D259" s="141"/>
      <c r="E259" s="141"/>
      <c r="F259" s="141"/>
      <c r="G259" s="141"/>
      <c r="H259" s="141"/>
      <c r="I259" s="141"/>
      <c r="J259" s="128"/>
      <c r="K259" s="126"/>
      <c r="L259" s="128"/>
      <c r="M259" s="117" t="s">
        <v>385</v>
      </c>
    </row>
    <row r="260" spans="1:16" ht="17.25" customHeight="1">
      <c r="A260" s="122"/>
      <c r="C260" s="141"/>
      <c r="D260" s="141"/>
      <c r="E260" s="141"/>
      <c r="F260" s="141"/>
      <c r="G260" s="141"/>
      <c r="H260" s="141"/>
      <c r="I260" s="141"/>
      <c r="J260" s="116">
        <v>14</v>
      </c>
      <c r="K260" s="113" t="s">
        <v>242</v>
      </c>
      <c r="L260" s="114">
        <v>20900</v>
      </c>
      <c r="M260" s="117" t="s">
        <v>386</v>
      </c>
    </row>
    <row r="261" spans="1:16" ht="17.25" customHeight="1">
      <c r="A261" s="108"/>
      <c r="B261" s="126"/>
      <c r="C261" s="128"/>
      <c r="D261" s="128"/>
      <c r="E261" s="128"/>
      <c r="F261" s="128"/>
      <c r="G261" s="128"/>
      <c r="H261" s="128"/>
      <c r="I261" s="128"/>
      <c r="J261" s="116">
        <v>17</v>
      </c>
      <c r="K261" s="113" t="s">
        <v>231</v>
      </c>
      <c r="L261" s="114">
        <v>1957</v>
      </c>
      <c r="M261" s="117" t="s">
        <v>387</v>
      </c>
    </row>
    <row r="262" spans="1:16" ht="17.25" customHeight="1">
      <c r="A262" s="118">
        <v>5</v>
      </c>
      <c r="B262" s="119" t="s">
        <v>388</v>
      </c>
      <c r="C262" s="120">
        <v>333926</v>
      </c>
      <c r="D262" s="120">
        <v>22659</v>
      </c>
      <c r="E262" s="155">
        <f>C262+D262</f>
        <v>356585</v>
      </c>
      <c r="F262" s="162">
        <v>0</v>
      </c>
      <c r="G262" s="162">
        <v>14900</v>
      </c>
      <c r="H262" s="162">
        <v>0</v>
      </c>
      <c r="I262" s="156">
        <v>7759</v>
      </c>
      <c r="J262" s="124">
        <v>14</v>
      </c>
      <c r="K262" s="119" t="s">
        <v>242</v>
      </c>
      <c r="L262" s="120">
        <v>22659</v>
      </c>
      <c r="M262" s="125" t="s">
        <v>389</v>
      </c>
    </row>
    <row r="263" spans="1:16" ht="17.25" customHeight="1">
      <c r="A263" s="108"/>
      <c r="B263" s="126"/>
      <c r="C263" s="128"/>
      <c r="D263" s="128"/>
      <c r="E263" s="128"/>
      <c r="F263" s="128"/>
      <c r="G263" s="128"/>
      <c r="H263" s="128"/>
      <c r="I263" s="128"/>
      <c r="J263" s="128"/>
      <c r="K263" s="126"/>
      <c r="L263" s="128"/>
      <c r="M263" s="117" t="s">
        <v>390</v>
      </c>
    </row>
    <row r="264" spans="1:16" ht="17.25" customHeight="1">
      <c r="A264" s="188" t="s">
        <v>103</v>
      </c>
      <c r="B264" s="189"/>
      <c r="C264" s="129">
        <v>787426</v>
      </c>
      <c r="D264" s="129">
        <v>53419</v>
      </c>
      <c r="E264" s="157">
        <f>C264+D264</f>
        <v>840845</v>
      </c>
      <c r="F264" s="164">
        <v>0</v>
      </c>
      <c r="G264" s="164">
        <v>34600</v>
      </c>
      <c r="H264" s="164">
        <v>0</v>
      </c>
      <c r="I264" s="160">
        <v>18819</v>
      </c>
      <c r="J264" s="131"/>
      <c r="K264" s="139"/>
      <c r="L264" s="157"/>
      <c r="M264" s="133"/>
      <c r="P264" s="93"/>
    </row>
    <row r="266" spans="1:16" ht="17.25" customHeight="1">
      <c r="A266" s="93" t="s">
        <v>391</v>
      </c>
      <c r="B266" s="95"/>
      <c r="C266" s="94"/>
      <c r="D266" s="94"/>
      <c r="E266" s="94"/>
      <c r="F266" s="94" t="s">
        <v>392</v>
      </c>
      <c r="G266" s="94"/>
      <c r="H266" s="94"/>
      <c r="I266" s="94"/>
      <c r="K266" s="94"/>
      <c r="L266" s="94"/>
      <c r="M266" s="97" t="s">
        <v>186</v>
      </c>
      <c r="P266" s="93"/>
    </row>
    <row r="267" spans="1:16" ht="17.25" customHeight="1">
      <c r="A267" s="202"/>
      <c r="B267" s="203"/>
      <c r="C267" s="144"/>
      <c r="D267" s="145"/>
      <c r="E267" s="144"/>
      <c r="F267" s="204" t="s">
        <v>187</v>
      </c>
      <c r="G267" s="174"/>
      <c r="H267" s="174"/>
      <c r="I267" s="175"/>
      <c r="J267" s="101" t="s">
        <v>84</v>
      </c>
      <c r="K267" s="101"/>
      <c r="L267" s="103"/>
      <c r="M267" s="104"/>
      <c r="P267" s="93"/>
    </row>
    <row r="268" spans="1:16" ht="17.25" customHeight="1">
      <c r="A268" s="190" t="s">
        <v>85</v>
      </c>
      <c r="B268" s="205"/>
      <c r="C268" s="146" t="s">
        <v>86</v>
      </c>
      <c r="D268" s="147" t="s">
        <v>87</v>
      </c>
      <c r="E268" s="146" t="s">
        <v>88</v>
      </c>
      <c r="F268" s="206" t="s">
        <v>188</v>
      </c>
      <c r="G268" s="206"/>
      <c r="H268" s="206"/>
      <c r="I268" s="148" t="s">
        <v>189</v>
      </c>
      <c r="J268" s="207" t="s">
        <v>190</v>
      </c>
      <c r="K268" s="208"/>
      <c r="L268" s="198" t="s">
        <v>191</v>
      </c>
      <c r="M268" s="149" t="s">
        <v>192</v>
      </c>
      <c r="P268" s="93"/>
    </row>
    <row r="269" spans="1:16" ht="17.25" customHeight="1">
      <c r="A269" s="200"/>
      <c r="B269" s="201"/>
      <c r="C269" s="150"/>
      <c r="D269" s="151"/>
      <c r="E269" s="150"/>
      <c r="F269" s="152" t="s">
        <v>72</v>
      </c>
      <c r="G269" s="153" t="s">
        <v>73</v>
      </c>
      <c r="H269" s="152" t="s">
        <v>74</v>
      </c>
      <c r="I269" s="154" t="s">
        <v>75</v>
      </c>
      <c r="J269" s="209"/>
      <c r="K269" s="210"/>
      <c r="L269" s="199"/>
      <c r="M269" s="111"/>
      <c r="P269" s="93"/>
    </row>
    <row r="270" spans="1:16" ht="17.25" customHeight="1">
      <c r="A270" s="134">
        <v>1</v>
      </c>
      <c r="B270" s="135" t="s">
        <v>393</v>
      </c>
      <c r="C270" s="129">
        <v>84894</v>
      </c>
      <c r="D270" s="129">
        <v>822</v>
      </c>
      <c r="E270" s="157">
        <f>C270+D270</f>
        <v>85716</v>
      </c>
      <c r="F270" s="131"/>
      <c r="G270" s="131"/>
      <c r="H270" s="131"/>
      <c r="I270" s="166">
        <v>822</v>
      </c>
      <c r="J270" s="137">
        <v>2</v>
      </c>
      <c r="K270" s="135" t="s">
        <v>194</v>
      </c>
      <c r="L270" s="129">
        <v>-757</v>
      </c>
      <c r="M270" s="138" t="s">
        <v>195</v>
      </c>
    </row>
    <row r="274" spans="1:16" ht="17.25" customHeight="1">
      <c r="A274" s="139"/>
      <c r="B274" s="139"/>
      <c r="C274" s="139"/>
      <c r="D274" s="139"/>
      <c r="E274" s="139"/>
      <c r="F274" s="139"/>
      <c r="G274" s="139"/>
      <c r="H274" s="139"/>
      <c r="I274" s="139"/>
      <c r="J274" s="139"/>
      <c r="K274" s="139"/>
      <c r="L274" s="139"/>
      <c r="M274" s="139"/>
    </row>
    <row r="275" spans="1:16" ht="17.25" customHeight="1">
      <c r="A275" s="122"/>
      <c r="C275" s="141"/>
      <c r="D275" s="141"/>
      <c r="E275" s="141"/>
      <c r="F275" s="141"/>
      <c r="G275" s="141"/>
      <c r="H275" s="141"/>
      <c r="I275" s="141"/>
      <c r="J275" s="124">
        <v>3</v>
      </c>
      <c r="K275" s="119" t="s">
        <v>196</v>
      </c>
      <c r="L275" s="120">
        <v>558</v>
      </c>
      <c r="M275" s="125" t="s">
        <v>394</v>
      </c>
    </row>
    <row r="276" spans="1:16" ht="17.25" customHeight="1">
      <c r="A276" s="122"/>
      <c r="C276" s="141"/>
      <c r="D276" s="141"/>
      <c r="E276" s="141"/>
      <c r="F276" s="141"/>
      <c r="G276" s="141"/>
      <c r="H276" s="141"/>
      <c r="I276" s="141"/>
      <c r="J276" s="128"/>
      <c r="K276" s="126"/>
      <c r="L276" s="128"/>
      <c r="M276" s="117" t="s">
        <v>395</v>
      </c>
    </row>
    <row r="277" spans="1:16" ht="17.25" customHeight="1">
      <c r="A277" s="108"/>
      <c r="B277" s="126"/>
      <c r="C277" s="128"/>
      <c r="D277" s="128"/>
      <c r="E277" s="128"/>
      <c r="F277" s="128"/>
      <c r="G277" s="128"/>
      <c r="H277" s="128"/>
      <c r="I277" s="128"/>
      <c r="J277" s="116">
        <v>4</v>
      </c>
      <c r="K277" s="113" t="s">
        <v>199</v>
      </c>
      <c r="L277" s="114">
        <v>1021</v>
      </c>
      <c r="M277" s="117" t="s">
        <v>200</v>
      </c>
    </row>
    <row r="278" spans="1:16" ht="17.25" customHeight="1">
      <c r="A278" s="188" t="s">
        <v>103</v>
      </c>
      <c r="B278" s="189"/>
      <c r="C278" s="129">
        <v>84894</v>
      </c>
      <c r="D278" s="129">
        <v>822</v>
      </c>
      <c r="E278" s="157">
        <f>C278+D278</f>
        <v>85716</v>
      </c>
      <c r="F278" s="164"/>
      <c r="G278" s="164"/>
      <c r="H278" s="164"/>
      <c r="I278" s="160">
        <v>822</v>
      </c>
      <c r="J278" s="131"/>
      <c r="K278" s="139"/>
      <c r="L278" s="157"/>
      <c r="M278" s="133"/>
      <c r="P278" s="93"/>
    </row>
    <row r="280" spans="1:16" ht="17.25" customHeight="1">
      <c r="A280" s="93" t="s">
        <v>391</v>
      </c>
      <c r="B280" s="95"/>
      <c r="C280" s="94"/>
      <c r="D280" s="94"/>
      <c r="E280" s="94"/>
      <c r="F280" s="94" t="s">
        <v>396</v>
      </c>
      <c r="G280" s="94"/>
      <c r="H280" s="94"/>
      <c r="I280" s="94"/>
      <c r="K280" s="94"/>
      <c r="L280" s="94"/>
      <c r="M280" s="97" t="s">
        <v>186</v>
      </c>
      <c r="P280" s="93"/>
    </row>
    <row r="281" spans="1:16" ht="17.25" customHeight="1">
      <c r="A281" s="202"/>
      <c r="B281" s="203"/>
      <c r="C281" s="144"/>
      <c r="D281" s="145"/>
      <c r="E281" s="144"/>
      <c r="F281" s="204" t="s">
        <v>187</v>
      </c>
      <c r="G281" s="174"/>
      <c r="H281" s="174"/>
      <c r="I281" s="175"/>
      <c r="J281" s="101" t="s">
        <v>84</v>
      </c>
      <c r="K281" s="101"/>
      <c r="L281" s="103"/>
      <c r="M281" s="104"/>
      <c r="P281" s="93"/>
    </row>
    <row r="282" spans="1:16" ht="17.25" customHeight="1">
      <c r="A282" s="190" t="s">
        <v>85</v>
      </c>
      <c r="B282" s="205"/>
      <c r="C282" s="146" t="s">
        <v>86</v>
      </c>
      <c r="D282" s="147" t="s">
        <v>87</v>
      </c>
      <c r="E282" s="146" t="s">
        <v>88</v>
      </c>
      <c r="F282" s="206" t="s">
        <v>188</v>
      </c>
      <c r="G282" s="206"/>
      <c r="H282" s="206"/>
      <c r="I282" s="148" t="s">
        <v>189</v>
      </c>
      <c r="J282" s="207" t="s">
        <v>190</v>
      </c>
      <c r="K282" s="208"/>
      <c r="L282" s="198" t="s">
        <v>191</v>
      </c>
      <c r="M282" s="149" t="s">
        <v>192</v>
      </c>
      <c r="P282" s="93"/>
    </row>
    <row r="283" spans="1:16" ht="17.25" customHeight="1">
      <c r="A283" s="200"/>
      <c r="B283" s="201"/>
      <c r="C283" s="150"/>
      <c r="D283" s="151"/>
      <c r="E283" s="150"/>
      <c r="F283" s="152" t="s">
        <v>72</v>
      </c>
      <c r="G283" s="153" t="s">
        <v>73</v>
      </c>
      <c r="H283" s="152" t="s">
        <v>74</v>
      </c>
      <c r="I283" s="154" t="s">
        <v>75</v>
      </c>
      <c r="J283" s="209"/>
      <c r="K283" s="210"/>
      <c r="L283" s="199"/>
      <c r="M283" s="111"/>
      <c r="P283" s="93"/>
    </row>
    <row r="284" spans="1:16" ht="17.25" customHeight="1">
      <c r="A284" s="118">
        <v>2</v>
      </c>
      <c r="B284" s="119" t="s">
        <v>397</v>
      </c>
      <c r="C284" s="120">
        <v>89927</v>
      </c>
      <c r="D284" s="120">
        <v>17900</v>
      </c>
      <c r="E284" s="155">
        <f>C284+D284</f>
        <v>107827</v>
      </c>
      <c r="F284" s="162">
        <v>7527</v>
      </c>
      <c r="G284" s="162">
        <v>0</v>
      </c>
      <c r="H284" s="162">
        <v>0</v>
      </c>
      <c r="I284" s="156">
        <v>10373</v>
      </c>
      <c r="J284" s="116">
        <v>10</v>
      </c>
      <c r="K284" s="113" t="s">
        <v>216</v>
      </c>
      <c r="L284" s="114">
        <v>3100</v>
      </c>
      <c r="M284" s="117" t="s">
        <v>217</v>
      </c>
    </row>
    <row r="285" spans="1:16" ht="17.25" customHeight="1">
      <c r="A285" s="108"/>
      <c r="B285" s="113" t="s">
        <v>398</v>
      </c>
      <c r="C285" s="128"/>
      <c r="D285" s="128"/>
      <c r="E285" s="128"/>
      <c r="F285" s="128"/>
      <c r="G285" s="128"/>
      <c r="H285" s="128"/>
      <c r="I285" s="128"/>
      <c r="J285" s="116">
        <v>12</v>
      </c>
      <c r="K285" s="113" t="s">
        <v>213</v>
      </c>
      <c r="L285" s="114">
        <v>14800</v>
      </c>
      <c r="M285" s="117" t="s">
        <v>399</v>
      </c>
    </row>
    <row r="286" spans="1:16" ht="17.25" customHeight="1">
      <c r="A286" s="118">
        <v>3</v>
      </c>
      <c r="B286" s="119" t="s">
        <v>397</v>
      </c>
      <c r="C286" s="120">
        <v>132008</v>
      </c>
      <c r="D286" s="120">
        <v>15000</v>
      </c>
      <c r="E286" s="155">
        <f>C286+D286</f>
        <v>147008</v>
      </c>
      <c r="F286" s="162">
        <v>0</v>
      </c>
      <c r="G286" s="162">
        <v>13500</v>
      </c>
      <c r="H286" s="162">
        <v>0</v>
      </c>
      <c r="I286" s="156">
        <v>1500</v>
      </c>
      <c r="J286" s="124">
        <v>14</v>
      </c>
      <c r="K286" s="119" t="s">
        <v>242</v>
      </c>
      <c r="L286" s="120">
        <v>15000</v>
      </c>
      <c r="M286" s="125" t="s">
        <v>400</v>
      </c>
    </row>
    <row r="287" spans="1:16" ht="17.25" customHeight="1">
      <c r="A287" s="122"/>
      <c r="B287" s="119" t="s">
        <v>401</v>
      </c>
      <c r="C287" s="141"/>
      <c r="D287" s="141"/>
      <c r="E287" s="141"/>
      <c r="F287" s="141"/>
      <c r="G287" s="141"/>
      <c r="H287" s="141"/>
      <c r="I287" s="141"/>
      <c r="J287" s="141"/>
      <c r="L287" s="141"/>
      <c r="M287" s="142"/>
    </row>
    <row r="288" spans="1:16" ht="17.25" customHeight="1">
      <c r="A288" s="108"/>
      <c r="B288" s="113" t="s">
        <v>245</v>
      </c>
      <c r="C288" s="128"/>
      <c r="D288" s="128"/>
      <c r="E288" s="128"/>
      <c r="F288" s="128"/>
      <c r="G288" s="128"/>
      <c r="H288" s="128"/>
      <c r="I288" s="128"/>
      <c r="J288" s="128"/>
      <c r="K288" s="126"/>
      <c r="L288" s="128"/>
      <c r="M288" s="111"/>
    </row>
    <row r="289" spans="1:16" ht="17.25" customHeight="1">
      <c r="A289" s="118">
        <v>4</v>
      </c>
      <c r="B289" s="119" t="s">
        <v>402</v>
      </c>
      <c r="C289" s="120">
        <v>132728</v>
      </c>
      <c r="D289" s="120">
        <v>5000</v>
      </c>
      <c r="E289" s="155">
        <f>C289+D289</f>
        <v>137728</v>
      </c>
      <c r="F289" s="141"/>
      <c r="G289" s="141"/>
      <c r="H289" s="141"/>
      <c r="I289" s="156">
        <v>5000</v>
      </c>
      <c r="J289" s="124">
        <v>18</v>
      </c>
      <c r="K289" s="119" t="s">
        <v>233</v>
      </c>
      <c r="L289" s="120">
        <v>5000</v>
      </c>
      <c r="M289" s="125" t="s">
        <v>403</v>
      </c>
    </row>
    <row r="290" spans="1:16" ht="17.25" customHeight="1">
      <c r="A290" s="108"/>
      <c r="B290" s="126"/>
      <c r="C290" s="128"/>
      <c r="D290" s="128"/>
      <c r="E290" s="128"/>
      <c r="F290" s="128"/>
      <c r="G290" s="128"/>
      <c r="H290" s="128"/>
      <c r="I290" s="128"/>
      <c r="J290" s="128"/>
      <c r="K290" s="113" t="s">
        <v>235</v>
      </c>
      <c r="L290" s="128"/>
      <c r="M290" s="111"/>
    </row>
    <row r="291" spans="1:16" ht="17.25" customHeight="1">
      <c r="A291" s="188" t="s">
        <v>103</v>
      </c>
      <c r="B291" s="189"/>
      <c r="C291" s="129">
        <v>356966</v>
      </c>
      <c r="D291" s="129">
        <v>37900</v>
      </c>
      <c r="E291" s="157">
        <f>C291+D291</f>
        <v>394866</v>
      </c>
      <c r="F291" s="164">
        <v>7527</v>
      </c>
      <c r="G291" s="164">
        <v>13500</v>
      </c>
      <c r="H291" s="164">
        <v>0</v>
      </c>
      <c r="I291" s="160">
        <v>16873</v>
      </c>
      <c r="J291" s="131"/>
      <c r="K291" s="139"/>
      <c r="L291" s="157"/>
      <c r="M291" s="133"/>
      <c r="P291" s="93"/>
    </row>
    <row r="293" spans="1:16" ht="17.25" customHeight="1">
      <c r="A293" s="93" t="s">
        <v>391</v>
      </c>
      <c r="B293" s="95"/>
      <c r="C293" s="94"/>
      <c r="D293" s="94"/>
      <c r="E293" s="94"/>
      <c r="F293" s="94" t="s">
        <v>404</v>
      </c>
      <c r="G293" s="94"/>
      <c r="H293" s="94"/>
      <c r="I293" s="94"/>
      <c r="K293" s="94"/>
      <c r="L293" s="94"/>
      <c r="M293" s="97" t="s">
        <v>186</v>
      </c>
      <c r="P293" s="93"/>
    </row>
    <row r="294" spans="1:16" ht="17.25" customHeight="1">
      <c r="A294" s="202"/>
      <c r="B294" s="203"/>
      <c r="C294" s="144"/>
      <c r="D294" s="145"/>
      <c r="E294" s="144"/>
      <c r="F294" s="204" t="s">
        <v>187</v>
      </c>
      <c r="G294" s="174"/>
      <c r="H294" s="174"/>
      <c r="I294" s="175"/>
      <c r="J294" s="101" t="s">
        <v>84</v>
      </c>
      <c r="K294" s="101"/>
      <c r="L294" s="103"/>
      <c r="M294" s="104"/>
      <c r="P294" s="93"/>
    </row>
    <row r="295" spans="1:16" ht="17.25" customHeight="1">
      <c r="A295" s="190" t="s">
        <v>85</v>
      </c>
      <c r="B295" s="205"/>
      <c r="C295" s="146" t="s">
        <v>86</v>
      </c>
      <c r="D295" s="147" t="s">
        <v>87</v>
      </c>
      <c r="E295" s="146" t="s">
        <v>88</v>
      </c>
      <c r="F295" s="206" t="s">
        <v>188</v>
      </c>
      <c r="G295" s="206"/>
      <c r="H295" s="206"/>
      <c r="I295" s="148" t="s">
        <v>189</v>
      </c>
      <c r="J295" s="207" t="s">
        <v>190</v>
      </c>
      <c r="K295" s="208"/>
      <c r="L295" s="198" t="s">
        <v>191</v>
      </c>
      <c r="M295" s="149" t="s">
        <v>192</v>
      </c>
      <c r="P295" s="93"/>
    </row>
    <row r="296" spans="1:16" ht="17.25" customHeight="1">
      <c r="A296" s="200"/>
      <c r="B296" s="201"/>
      <c r="C296" s="150"/>
      <c r="D296" s="151"/>
      <c r="E296" s="150"/>
      <c r="F296" s="152" t="s">
        <v>72</v>
      </c>
      <c r="G296" s="153" t="s">
        <v>73</v>
      </c>
      <c r="H296" s="152" t="s">
        <v>74</v>
      </c>
      <c r="I296" s="154" t="s">
        <v>75</v>
      </c>
      <c r="J296" s="209"/>
      <c r="K296" s="210"/>
      <c r="L296" s="199"/>
      <c r="M296" s="111"/>
      <c r="P296" s="93"/>
    </row>
    <row r="297" spans="1:16" ht="17.25" customHeight="1">
      <c r="A297" s="112">
        <v>3</v>
      </c>
      <c r="B297" s="113" t="s">
        <v>405</v>
      </c>
      <c r="C297" s="114">
        <v>10639</v>
      </c>
      <c r="D297" s="114">
        <v>3620</v>
      </c>
      <c r="E297" s="150">
        <f>C297+D297</f>
        <v>14259</v>
      </c>
      <c r="F297" s="128"/>
      <c r="G297" s="128"/>
      <c r="H297" s="128"/>
      <c r="I297" s="161">
        <v>3620</v>
      </c>
      <c r="J297" s="116">
        <v>14</v>
      </c>
      <c r="K297" s="113" t="s">
        <v>242</v>
      </c>
      <c r="L297" s="114">
        <v>3620</v>
      </c>
      <c r="M297" s="117" t="s">
        <v>406</v>
      </c>
    </row>
    <row r="298" spans="1:16" ht="17.25" customHeight="1">
      <c r="A298" s="188" t="s">
        <v>103</v>
      </c>
      <c r="B298" s="189"/>
      <c r="C298" s="129">
        <v>77102</v>
      </c>
      <c r="D298" s="129">
        <v>3620</v>
      </c>
      <c r="E298" s="157">
        <f>C298+D298</f>
        <v>80722</v>
      </c>
      <c r="F298" s="164"/>
      <c r="G298" s="164"/>
      <c r="H298" s="164"/>
      <c r="I298" s="160">
        <v>3620</v>
      </c>
      <c r="J298" s="131"/>
      <c r="K298" s="139"/>
      <c r="L298" s="157"/>
      <c r="M298" s="133"/>
      <c r="P298" s="93"/>
    </row>
    <row r="306" spans="1:16" ht="17.25" customHeight="1">
      <c r="A306" s="167" t="s">
        <v>407</v>
      </c>
      <c r="B306" s="167"/>
      <c r="C306" s="167"/>
      <c r="D306" s="167"/>
      <c r="E306" s="167"/>
      <c r="F306" s="167"/>
      <c r="G306" s="167"/>
      <c r="H306" s="167"/>
      <c r="I306" s="167"/>
      <c r="J306" s="167"/>
      <c r="K306" s="167"/>
      <c r="L306" s="167"/>
      <c r="M306" s="167"/>
      <c r="P306" s="93"/>
    </row>
    <row r="307" spans="1:16" ht="17.25" customHeight="1">
      <c r="A307" s="167" t="s">
        <v>408</v>
      </c>
      <c r="B307" s="167"/>
      <c r="C307" s="167"/>
      <c r="D307" s="167"/>
      <c r="E307" s="167"/>
      <c r="F307" s="167"/>
      <c r="G307" s="167"/>
      <c r="H307" s="167"/>
      <c r="I307" s="167"/>
      <c r="J307" s="167"/>
      <c r="K307" s="167"/>
      <c r="L307" s="167"/>
      <c r="M307" s="167"/>
      <c r="P307" s="93"/>
    </row>
    <row r="308" spans="1:16" ht="17.25" customHeight="1">
      <c r="A308" s="93" t="s">
        <v>409</v>
      </c>
      <c r="F308" s="93" t="s">
        <v>410</v>
      </c>
      <c r="M308" s="97" t="s">
        <v>186</v>
      </c>
    </row>
    <row r="309" spans="1:16" ht="17.25" customHeight="1">
      <c r="A309" s="202"/>
      <c r="B309" s="203"/>
      <c r="C309" s="144"/>
      <c r="D309" s="145"/>
      <c r="E309" s="144"/>
      <c r="F309" s="204" t="s">
        <v>187</v>
      </c>
      <c r="G309" s="174"/>
      <c r="H309" s="174"/>
      <c r="I309" s="175"/>
      <c r="J309" s="101" t="s">
        <v>84</v>
      </c>
      <c r="K309" s="101"/>
      <c r="L309" s="103"/>
      <c r="M309" s="104"/>
      <c r="P309" s="93"/>
    </row>
    <row r="310" spans="1:16" ht="17.25" customHeight="1">
      <c r="A310" s="190" t="s">
        <v>85</v>
      </c>
      <c r="B310" s="205"/>
      <c r="C310" s="146" t="s">
        <v>86</v>
      </c>
      <c r="D310" s="147" t="s">
        <v>87</v>
      </c>
      <c r="E310" s="146" t="s">
        <v>88</v>
      </c>
      <c r="F310" s="206" t="s">
        <v>188</v>
      </c>
      <c r="G310" s="206"/>
      <c r="H310" s="206"/>
      <c r="I310" s="148" t="s">
        <v>189</v>
      </c>
      <c r="J310" s="207" t="s">
        <v>190</v>
      </c>
      <c r="K310" s="208"/>
      <c r="L310" s="198" t="s">
        <v>191</v>
      </c>
      <c r="M310" s="149" t="s">
        <v>192</v>
      </c>
      <c r="P310" s="93"/>
    </row>
    <row r="311" spans="1:16" ht="17.25" customHeight="1">
      <c r="A311" s="200"/>
      <c r="B311" s="201"/>
      <c r="C311" s="150"/>
      <c r="D311" s="151"/>
      <c r="E311" s="150"/>
      <c r="F311" s="152" t="s">
        <v>72</v>
      </c>
      <c r="G311" s="153" t="s">
        <v>73</v>
      </c>
      <c r="H311" s="152" t="s">
        <v>74</v>
      </c>
      <c r="I311" s="154" t="s">
        <v>75</v>
      </c>
      <c r="J311" s="209"/>
      <c r="K311" s="210"/>
      <c r="L311" s="199"/>
      <c r="M311" s="111"/>
      <c r="P311" s="93"/>
    </row>
    <row r="312" spans="1:16" ht="17.25" customHeight="1">
      <c r="A312" s="118">
        <v>1</v>
      </c>
      <c r="B312" s="119" t="s">
        <v>411</v>
      </c>
      <c r="C312" s="120">
        <v>185075</v>
      </c>
      <c r="D312" s="120">
        <v>133</v>
      </c>
      <c r="E312" s="155">
        <f>C312+D312</f>
        <v>185208</v>
      </c>
      <c r="F312" s="141"/>
      <c r="G312" s="141"/>
      <c r="H312" s="141"/>
      <c r="I312" s="156">
        <v>133</v>
      </c>
      <c r="J312" s="124">
        <v>18</v>
      </c>
      <c r="K312" s="119" t="s">
        <v>233</v>
      </c>
      <c r="L312" s="120">
        <v>133</v>
      </c>
      <c r="M312" s="125" t="s">
        <v>412</v>
      </c>
    </row>
    <row r="313" spans="1:16" ht="17.25" customHeight="1">
      <c r="A313" s="108"/>
      <c r="B313" s="113" t="s">
        <v>245</v>
      </c>
      <c r="C313" s="128"/>
      <c r="D313" s="128"/>
      <c r="E313" s="128"/>
      <c r="F313" s="128"/>
      <c r="G313" s="128"/>
      <c r="H313" s="128"/>
      <c r="I313" s="128"/>
      <c r="J313" s="128"/>
      <c r="K313" s="113" t="s">
        <v>235</v>
      </c>
      <c r="L313" s="128"/>
      <c r="M313" s="111"/>
    </row>
    <row r="314" spans="1:16" ht="17.25" customHeight="1">
      <c r="A314" s="188" t="s">
        <v>103</v>
      </c>
      <c r="B314" s="189"/>
      <c r="C314" s="129">
        <v>185075</v>
      </c>
      <c r="D314" s="129">
        <v>133</v>
      </c>
      <c r="E314" s="157">
        <f>C314+D314</f>
        <v>185208</v>
      </c>
      <c r="F314" s="164"/>
      <c r="G314" s="164"/>
      <c r="H314" s="164"/>
      <c r="I314" s="160">
        <v>133</v>
      </c>
      <c r="J314" s="131"/>
      <c r="K314" s="139"/>
      <c r="L314" s="157"/>
      <c r="M314" s="133"/>
      <c r="P314" s="93"/>
    </row>
    <row r="316" spans="1:16" ht="17.25" customHeight="1">
      <c r="A316" s="93" t="s">
        <v>391</v>
      </c>
      <c r="B316" s="95"/>
      <c r="C316" s="94"/>
      <c r="D316" s="94"/>
      <c r="E316" s="94"/>
      <c r="F316" s="94" t="s">
        <v>413</v>
      </c>
      <c r="G316" s="94"/>
      <c r="H316" s="94"/>
      <c r="I316" s="94"/>
      <c r="K316" s="94"/>
      <c r="L316" s="94"/>
      <c r="M316" s="97" t="s">
        <v>186</v>
      </c>
      <c r="P316" s="93"/>
    </row>
    <row r="317" spans="1:16" ht="17.25" customHeight="1">
      <c r="A317" s="202"/>
      <c r="B317" s="203"/>
      <c r="C317" s="144"/>
      <c r="D317" s="145"/>
      <c r="E317" s="144"/>
      <c r="F317" s="204" t="s">
        <v>187</v>
      </c>
      <c r="G317" s="174"/>
      <c r="H317" s="174"/>
      <c r="I317" s="175"/>
      <c r="J317" s="101" t="s">
        <v>84</v>
      </c>
      <c r="K317" s="101"/>
      <c r="L317" s="103"/>
      <c r="M317" s="104"/>
      <c r="P317" s="93"/>
    </row>
    <row r="318" spans="1:16" ht="17.25" customHeight="1">
      <c r="A318" s="190" t="s">
        <v>85</v>
      </c>
      <c r="B318" s="205"/>
      <c r="C318" s="146" t="s">
        <v>86</v>
      </c>
      <c r="D318" s="147" t="s">
        <v>87</v>
      </c>
      <c r="E318" s="146" t="s">
        <v>88</v>
      </c>
      <c r="F318" s="206" t="s">
        <v>188</v>
      </c>
      <c r="G318" s="206"/>
      <c r="H318" s="206"/>
      <c r="I318" s="148" t="s">
        <v>189</v>
      </c>
      <c r="J318" s="207" t="s">
        <v>190</v>
      </c>
      <c r="K318" s="208"/>
      <c r="L318" s="198" t="s">
        <v>191</v>
      </c>
      <c r="M318" s="149" t="s">
        <v>192</v>
      </c>
      <c r="P318" s="93"/>
    </row>
    <row r="319" spans="1:16" ht="17.25" customHeight="1">
      <c r="A319" s="200"/>
      <c r="B319" s="201"/>
      <c r="C319" s="150"/>
      <c r="D319" s="151"/>
      <c r="E319" s="150"/>
      <c r="F319" s="152" t="s">
        <v>72</v>
      </c>
      <c r="G319" s="153" t="s">
        <v>73</v>
      </c>
      <c r="H319" s="152" t="s">
        <v>74</v>
      </c>
      <c r="I319" s="154" t="s">
        <v>75</v>
      </c>
      <c r="J319" s="209"/>
      <c r="K319" s="210"/>
      <c r="L319" s="199"/>
      <c r="M319" s="111"/>
      <c r="P319" s="93"/>
    </row>
    <row r="320" spans="1:16" ht="17.25" customHeight="1">
      <c r="A320" s="118">
        <v>1</v>
      </c>
      <c r="B320" s="119" t="s">
        <v>414</v>
      </c>
      <c r="C320" s="120">
        <v>156778</v>
      </c>
      <c r="D320" s="120">
        <v>2798</v>
      </c>
      <c r="E320" s="155">
        <f>C320+D320</f>
        <v>159576</v>
      </c>
      <c r="F320" s="162">
        <v>3201</v>
      </c>
      <c r="G320" s="162">
        <v>0</v>
      </c>
      <c r="H320" s="162">
        <v>0</v>
      </c>
      <c r="I320" s="156">
        <v>-403</v>
      </c>
      <c r="J320" s="116">
        <v>2</v>
      </c>
      <c r="K320" s="113" t="s">
        <v>194</v>
      </c>
      <c r="L320" s="114">
        <v>-2363</v>
      </c>
      <c r="M320" s="117" t="s">
        <v>195</v>
      </c>
    </row>
    <row r="321" spans="1:16" ht="17.25" customHeight="1">
      <c r="A321" s="122"/>
      <c r="C321" s="141"/>
      <c r="D321" s="141"/>
      <c r="E321" s="141"/>
      <c r="F321" s="141"/>
      <c r="G321" s="141"/>
      <c r="H321" s="141"/>
      <c r="I321" s="141"/>
      <c r="J321" s="124">
        <v>3</v>
      </c>
      <c r="K321" s="119" t="s">
        <v>196</v>
      </c>
      <c r="L321" s="120">
        <v>-1322</v>
      </c>
      <c r="M321" s="125" t="s">
        <v>415</v>
      </c>
    </row>
    <row r="322" spans="1:16" ht="17.25" customHeight="1">
      <c r="A322" s="122"/>
      <c r="C322" s="141"/>
      <c r="D322" s="141"/>
      <c r="E322" s="141"/>
      <c r="F322" s="141"/>
      <c r="G322" s="141"/>
      <c r="H322" s="141"/>
      <c r="I322" s="141"/>
      <c r="J322" s="128"/>
      <c r="K322" s="126"/>
      <c r="L322" s="128"/>
      <c r="M322" s="117" t="s">
        <v>416</v>
      </c>
    </row>
    <row r="323" spans="1:16" ht="17.25" customHeight="1">
      <c r="A323" s="122"/>
      <c r="C323" s="141"/>
      <c r="D323" s="141"/>
      <c r="E323" s="141"/>
      <c r="F323" s="141"/>
      <c r="G323" s="141"/>
      <c r="H323" s="141"/>
      <c r="I323" s="141"/>
      <c r="J323" s="116">
        <v>4</v>
      </c>
      <c r="K323" s="113" t="s">
        <v>199</v>
      </c>
      <c r="L323" s="114">
        <v>-632</v>
      </c>
      <c r="M323" s="117" t="s">
        <v>200</v>
      </c>
    </row>
    <row r="324" spans="1:16" ht="17.25" customHeight="1">
      <c r="A324" s="122"/>
      <c r="C324" s="141"/>
      <c r="D324" s="141"/>
      <c r="E324" s="141"/>
      <c r="F324" s="141"/>
      <c r="G324" s="141"/>
      <c r="H324" s="141"/>
      <c r="I324" s="141"/>
      <c r="J324" s="116">
        <v>12</v>
      </c>
      <c r="K324" s="113" t="s">
        <v>213</v>
      </c>
      <c r="L324" s="114">
        <v>900</v>
      </c>
      <c r="M324" s="117" t="s">
        <v>417</v>
      </c>
    </row>
    <row r="325" spans="1:16" ht="17.25" customHeight="1">
      <c r="A325" s="108"/>
      <c r="B325" s="126"/>
      <c r="C325" s="128"/>
      <c r="D325" s="128"/>
      <c r="E325" s="128"/>
      <c r="F325" s="128"/>
      <c r="G325" s="128"/>
      <c r="H325" s="128"/>
      <c r="I325" s="128"/>
      <c r="J325" s="116">
        <v>14</v>
      </c>
      <c r="K325" s="113" t="s">
        <v>242</v>
      </c>
      <c r="L325" s="114">
        <v>6215</v>
      </c>
      <c r="M325" s="117" t="s">
        <v>418</v>
      </c>
    </row>
    <row r="326" spans="1:16" ht="17.25" customHeight="1">
      <c r="A326" s="188" t="s">
        <v>103</v>
      </c>
      <c r="B326" s="189"/>
      <c r="C326" s="129">
        <v>161355</v>
      </c>
      <c r="D326" s="129">
        <v>2798</v>
      </c>
      <c r="E326" s="157">
        <f>C326+D326</f>
        <v>164153</v>
      </c>
      <c r="F326" s="164">
        <v>3201</v>
      </c>
      <c r="G326" s="164">
        <v>0</v>
      </c>
      <c r="H326" s="164">
        <v>0</v>
      </c>
      <c r="I326" s="160">
        <v>-403</v>
      </c>
      <c r="J326" s="131"/>
      <c r="K326" s="139"/>
      <c r="L326" s="157"/>
      <c r="M326" s="133"/>
      <c r="P326" s="93"/>
    </row>
    <row r="328" spans="1:16" ht="17.25" customHeight="1">
      <c r="A328" s="93" t="s">
        <v>419</v>
      </c>
      <c r="B328" s="95"/>
      <c r="C328" s="94"/>
      <c r="D328" s="94"/>
      <c r="E328" s="94"/>
      <c r="F328" s="94" t="s">
        <v>420</v>
      </c>
      <c r="G328" s="94"/>
      <c r="H328" s="94"/>
      <c r="I328" s="94"/>
      <c r="K328" s="94"/>
      <c r="L328" s="94"/>
      <c r="M328" s="97" t="s">
        <v>186</v>
      </c>
      <c r="P328" s="93"/>
    </row>
    <row r="329" spans="1:16" ht="17.25" customHeight="1">
      <c r="A329" s="202"/>
      <c r="B329" s="203"/>
      <c r="C329" s="144"/>
      <c r="D329" s="145"/>
      <c r="E329" s="144"/>
      <c r="F329" s="204" t="s">
        <v>187</v>
      </c>
      <c r="G329" s="174"/>
      <c r="H329" s="174"/>
      <c r="I329" s="175"/>
      <c r="J329" s="101" t="s">
        <v>84</v>
      </c>
      <c r="K329" s="101"/>
      <c r="L329" s="103"/>
      <c r="M329" s="104"/>
      <c r="P329" s="93"/>
    </row>
    <row r="330" spans="1:16" ht="17.25" customHeight="1">
      <c r="A330" s="190" t="s">
        <v>85</v>
      </c>
      <c r="B330" s="205"/>
      <c r="C330" s="146" t="s">
        <v>86</v>
      </c>
      <c r="D330" s="147" t="s">
        <v>87</v>
      </c>
      <c r="E330" s="146" t="s">
        <v>88</v>
      </c>
      <c r="F330" s="206" t="s">
        <v>188</v>
      </c>
      <c r="G330" s="206"/>
      <c r="H330" s="206"/>
      <c r="I330" s="148" t="s">
        <v>189</v>
      </c>
      <c r="J330" s="207" t="s">
        <v>190</v>
      </c>
      <c r="K330" s="208"/>
      <c r="L330" s="198" t="s">
        <v>191</v>
      </c>
      <c r="M330" s="149" t="s">
        <v>192</v>
      </c>
      <c r="P330" s="93"/>
    </row>
    <row r="331" spans="1:16" ht="17.25" customHeight="1">
      <c r="A331" s="200"/>
      <c r="B331" s="201"/>
      <c r="C331" s="150"/>
      <c r="D331" s="151"/>
      <c r="E331" s="150"/>
      <c r="F331" s="152" t="s">
        <v>72</v>
      </c>
      <c r="G331" s="153" t="s">
        <v>73</v>
      </c>
      <c r="H331" s="152" t="s">
        <v>74</v>
      </c>
      <c r="I331" s="154" t="s">
        <v>75</v>
      </c>
      <c r="J331" s="209"/>
      <c r="K331" s="210"/>
      <c r="L331" s="199"/>
      <c r="M331" s="111"/>
      <c r="P331" s="93"/>
    </row>
    <row r="332" spans="1:16" ht="17.25" customHeight="1">
      <c r="A332" s="118">
        <v>2</v>
      </c>
      <c r="B332" s="119" t="s">
        <v>421</v>
      </c>
      <c r="C332" s="120">
        <v>21038</v>
      </c>
      <c r="D332" s="120">
        <v>18454</v>
      </c>
      <c r="E332" s="155">
        <f>C332+D332</f>
        <v>39492</v>
      </c>
      <c r="F332" s="162">
        <v>0</v>
      </c>
      <c r="G332" s="162">
        <v>16500</v>
      </c>
      <c r="H332" s="162">
        <v>0</v>
      </c>
      <c r="I332" s="156">
        <v>1954</v>
      </c>
      <c r="J332" s="116">
        <v>11</v>
      </c>
      <c r="K332" s="113" t="s">
        <v>422</v>
      </c>
      <c r="L332" s="114">
        <v>644</v>
      </c>
      <c r="M332" s="117" t="s">
        <v>423</v>
      </c>
    </row>
    <row r="333" spans="1:16" ht="17.25" customHeight="1">
      <c r="A333" s="122"/>
      <c r="B333" s="119" t="s">
        <v>285</v>
      </c>
      <c r="C333" s="141"/>
      <c r="D333" s="141"/>
      <c r="E333" s="141"/>
      <c r="F333" s="141"/>
      <c r="G333" s="141"/>
      <c r="H333" s="141"/>
      <c r="I333" s="141"/>
      <c r="J333" s="116">
        <v>12</v>
      </c>
      <c r="K333" s="113" t="s">
        <v>213</v>
      </c>
      <c r="L333" s="114">
        <v>100</v>
      </c>
      <c r="M333" s="117" t="s">
        <v>424</v>
      </c>
    </row>
    <row r="334" spans="1:16" ht="17.25" customHeight="1">
      <c r="A334" s="122"/>
      <c r="C334" s="141"/>
      <c r="D334" s="141"/>
      <c r="E334" s="141"/>
      <c r="F334" s="141"/>
      <c r="G334" s="141"/>
      <c r="H334" s="141"/>
      <c r="I334" s="141"/>
      <c r="J334" s="116">
        <v>14</v>
      </c>
      <c r="K334" s="113" t="s">
        <v>242</v>
      </c>
      <c r="L334" s="114">
        <v>2765</v>
      </c>
      <c r="M334" s="117" t="s">
        <v>425</v>
      </c>
    </row>
    <row r="335" spans="1:16" ht="17.25" customHeight="1">
      <c r="A335" s="122"/>
      <c r="C335" s="141"/>
      <c r="D335" s="141"/>
      <c r="E335" s="141"/>
      <c r="F335" s="141"/>
      <c r="G335" s="141"/>
      <c r="H335" s="141"/>
      <c r="I335" s="141"/>
      <c r="J335" s="116">
        <v>17</v>
      </c>
      <c r="K335" s="113" t="s">
        <v>231</v>
      </c>
      <c r="L335" s="114">
        <v>3256</v>
      </c>
      <c r="M335" s="117" t="s">
        <v>426</v>
      </c>
    </row>
    <row r="336" spans="1:16" ht="17.25" customHeight="1">
      <c r="A336" s="122"/>
      <c r="C336" s="141"/>
      <c r="D336" s="141"/>
      <c r="E336" s="141"/>
      <c r="F336" s="141"/>
      <c r="G336" s="141"/>
      <c r="H336" s="141"/>
      <c r="I336" s="141"/>
      <c r="J336" s="124">
        <v>18</v>
      </c>
      <c r="K336" s="119" t="s">
        <v>233</v>
      </c>
      <c r="L336" s="120">
        <v>11689</v>
      </c>
      <c r="M336" s="125" t="s">
        <v>427</v>
      </c>
    </row>
    <row r="337" spans="1:16" ht="17.25" customHeight="1">
      <c r="A337" s="108"/>
      <c r="B337" s="126"/>
      <c r="C337" s="128"/>
      <c r="D337" s="128"/>
      <c r="E337" s="128"/>
      <c r="F337" s="128"/>
      <c r="G337" s="128"/>
      <c r="H337" s="128"/>
      <c r="I337" s="128"/>
      <c r="J337" s="128"/>
      <c r="K337" s="113" t="s">
        <v>235</v>
      </c>
      <c r="L337" s="128"/>
      <c r="M337" s="111"/>
    </row>
    <row r="338" spans="1:16" ht="17.25" customHeight="1">
      <c r="A338" s="188" t="s">
        <v>103</v>
      </c>
      <c r="B338" s="189"/>
      <c r="C338" s="129">
        <v>581042</v>
      </c>
      <c r="D338" s="129">
        <v>18454</v>
      </c>
      <c r="E338" s="157">
        <f>C338+D338</f>
        <v>599496</v>
      </c>
      <c r="F338" s="164">
        <v>0</v>
      </c>
      <c r="G338" s="164">
        <v>16500</v>
      </c>
      <c r="H338" s="164">
        <v>0</v>
      </c>
      <c r="I338" s="160">
        <v>1954</v>
      </c>
      <c r="J338" s="131"/>
      <c r="K338" s="139"/>
      <c r="L338" s="157"/>
      <c r="M338" s="133"/>
      <c r="P338" s="93"/>
    </row>
    <row r="343" spans="1:16" ht="17.25" customHeight="1">
      <c r="A343" s="93" t="s">
        <v>428</v>
      </c>
      <c r="F343" s="93" t="s">
        <v>429</v>
      </c>
      <c r="M343" s="97" t="s">
        <v>186</v>
      </c>
    </row>
    <row r="344" spans="1:16" ht="17.25" customHeight="1">
      <c r="A344" s="202"/>
      <c r="B344" s="203"/>
      <c r="C344" s="144"/>
      <c r="D344" s="145"/>
      <c r="E344" s="144"/>
      <c r="F344" s="204" t="s">
        <v>187</v>
      </c>
      <c r="G344" s="174"/>
      <c r="H344" s="174"/>
      <c r="I344" s="175"/>
      <c r="J344" s="101" t="s">
        <v>84</v>
      </c>
      <c r="K344" s="101"/>
      <c r="L344" s="103"/>
      <c r="M344" s="104"/>
      <c r="P344" s="93"/>
    </row>
    <row r="345" spans="1:16" ht="17.25" customHeight="1">
      <c r="A345" s="190" t="s">
        <v>85</v>
      </c>
      <c r="B345" s="205"/>
      <c r="C345" s="146" t="s">
        <v>86</v>
      </c>
      <c r="D345" s="147" t="s">
        <v>87</v>
      </c>
      <c r="E345" s="146" t="s">
        <v>88</v>
      </c>
      <c r="F345" s="206" t="s">
        <v>188</v>
      </c>
      <c r="G345" s="206"/>
      <c r="H345" s="206"/>
      <c r="I345" s="148" t="s">
        <v>189</v>
      </c>
      <c r="J345" s="207" t="s">
        <v>190</v>
      </c>
      <c r="K345" s="208"/>
      <c r="L345" s="198" t="s">
        <v>191</v>
      </c>
      <c r="M345" s="149" t="s">
        <v>192</v>
      </c>
      <c r="P345" s="93"/>
    </row>
    <row r="346" spans="1:16" ht="17.25" customHeight="1">
      <c r="A346" s="200"/>
      <c r="B346" s="201"/>
      <c r="C346" s="150"/>
      <c r="D346" s="151"/>
      <c r="E346" s="150"/>
      <c r="F346" s="152" t="s">
        <v>72</v>
      </c>
      <c r="G346" s="153" t="s">
        <v>73</v>
      </c>
      <c r="H346" s="152" t="s">
        <v>74</v>
      </c>
      <c r="I346" s="154" t="s">
        <v>75</v>
      </c>
      <c r="J346" s="209"/>
      <c r="K346" s="210"/>
      <c r="L346" s="199"/>
      <c r="M346" s="111"/>
      <c r="P346" s="93"/>
    </row>
    <row r="347" spans="1:16" ht="17.25" customHeight="1">
      <c r="A347" s="118">
        <v>2</v>
      </c>
      <c r="B347" s="119" t="s">
        <v>430</v>
      </c>
      <c r="C347" s="120">
        <v>320799</v>
      </c>
      <c r="D347" s="120">
        <v>-1019</v>
      </c>
      <c r="E347" s="155">
        <f>C347+D347</f>
        <v>319780</v>
      </c>
      <c r="F347" s="141"/>
      <c r="G347" s="141"/>
      <c r="H347" s="141"/>
      <c r="I347" s="156">
        <v>-1019</v>
      </c>
      <c r="J347" s="116">
        <v>2</v>
      </c>
      <c r="K347" s="113" t="s">
        <v>194</v>
      </c>
      <c r="L347" s="114">
        <v>-402</v>
      </c>
      <c r="M347" s="117" t="s">
        <v>195</v>
      </c>
    </row>
    <row r="348" spans="1:16" ht="17.25" customHeight="1">
      <c r="A348" s="122"/>
      <c r="C348" s="141"/>
      <c r="D348" s="141"/>
      <c r="E348" s="141"/>
      <c r="F348" s="141"/>
      <c r="G348" s="141"/>
      <c r="H348" s="141"/>
      <c r="I348" s="141"/>
      <c r="J348" s="124">
        <v>3</v>
      </c>
      <c r="K348" s="119" t="s">
        <v>196</v>
      </c>
      <c r="L348" s="120">
        <v>-816</v>
      </c>
      <c r="M348" s="125" t="s">
        <v>431</v>
      </c>
    </row>
    <row r="349" spans="1:16" ht="17.25" customHeight="1">
      <c r="A349" s="122"/>
      <c r="C349" s="141"/>
      <c r="D349" s="141"/>
      <c r="E349" s="141"/>
      <c r="F349" s="141"/>
      <c r="G349" s="141"/>
      <c r="H349" s="141"/>
      <c r="I349" s="141"/>
      <c r="J349" s="128"/>
      <c r="K349" s="126"/>
      <c r="L349" s="128"/>
      <c r="M349" s="117" t="s">
        <v>432</v>
      </c>
    </row>
    <row r="350" spans="1:16" ht="17.25" customHeight="1">
      <c r="A350" s="108"/>
      <c r="B350" s="126"/>
      <c r="C350" s="128"/>
      <c r="D350" s="128"/>
      <c r="E350" s="128"/>
      <c r="F350" s="128"/>
      <c r="G350" s="128"/>
      <c r="H350" s="128"/>
      <c r="I350" s="128"/>
      <c r="J350" s="116">
        <v>4</v>
      </c>
      <c r="K350" s="113" t="s">
        <v>199</v>
      </c>
      <c r="L350" s="114">
        <v>199</v>
      </c>
      <c r="M350" s="117" t="s">
        <v>200</v>
      </c>
    </row>
    <row r="351" spans="1:16" ht="17.25" customHeight="1">
      <c r="A351" s="188" t="s">
        <v>103</v>
      </c>
      <c r="B351" s="189"/>
      <c r="C351" s="129">
        <v>322117</v>
      </c>
      <c r="D351" s="129">
        <v>-1019</v>
      </c>
      <c r="E351" s="157">
        <f>C351+D351</f>
        <v>321098</v>
      </c>
      <c r="F351" s="164"/>
      <c r="G351" s="164"/>
      <c r="H351" s="164"/>
      <c r="I351" s="160">
        <v>-1019</v>
      </c>
      <c r="J351" s="131"/>
      <c r="K351" s="139"/>
      <c r="L351" s="157"/>
      <c r="M351" s="133"/>
      <c r="P351" s="93"/>
    </row>
    <row r="353" spans="1:16" ht="17.25" customHeight="1">
      <c r="A353" s="93" t="s">
        <v>433</v>
      </c>
      <c r="B353" s="95"/>
      <c r="C353" s="94"/>
      <c r="D353" s="94"/>
      <c r="E353" s="94"/>
      <c r="F353" s="94" t="s">
        <v>434</v>
      </c>
      <c r="G353" s="94"/>
      <c r="H353" s="94"/>
      <c r="I353" s="94"/>
      <c r="K353" s="94"/>
      <c r="L353" s="94"/>
      <c r="M353" s="97" t="s">
        <v>186</v>
      </c>
      <c r="P353" s="93"/>
    </row>
    <row r="354" spans="1:16" ht="17.25" customHeight="1">
      <c r="A354" s="202"/>
      <c r="B354" s="203"/>
      <c r="C354" s="144"/>
      <c r="D354" s="145"/>
      <c r="E354" s="144"/>
      <c r="F354" s="204" t="s">
        <v>187</v>
      </c>
      <c r="G354" s="174"/>
      <c r="H354" s="174"/>
      <c r="I354" s="175"/>
      <c r="J354" s="101" t="s">
        <v>84</v>
      </c>
      <c r="K354" s="101"/>
      <c r="L354" s="103"/>
      <c r="M354" s="104"/>
      <c r="P354" s="93"/>
    </row>
    <row r="355" spans="1:16" ht="17.25" customHeight="1">
      <c r="A355" s="190" t="s">
        <v>85</v>
      </c>
      <c r="B355" s="205"/>
      <c r="C355" s="146" t="s">
        <v>86</v>
      </c>
      <c r="D355" s="147" t="s">
        <v>87</v>
      </c>
      <c r="E355" s="146" t="s">
        <v>88</v>
      </c>
      <c r="F355" s="206" t="s">
        <v>188</v>
      </c>
      <c r="G355" s="206"/>
      <c r="H355" s="206"/>
      <c r="I355" s="148" t="s">
        <v>189</v>
      </c>
      <c r="J355" s="207" t="s">
        <v>190</v>
      </c>
      <c r="K355" s="208"/>
      <c r="L355" s="198" t="s">
        <v>191</v>
      </c>
      <c r="M355" s="149" t="s">
        <v>192</v>
      </c>
      <c r="P355" s="93"/>
    </row>
    <row r="356" spans="1:16" ht="17.25" customHeight="1">
      <c r="A356" s="200"/>
      <c r="B356" s="201"/>
      <c r="C356" s="150"/>
      <c r="D356" s="151"/>
      <c r="E356" s="150"/>
      <c r="F356" s="152" t="s">
        <v>72</v>
      </c>
      <c r="G356" s="153" t="s">
        <v>73</v>
      </c>
      <c r="H356" s="152" t="s">
        <v>74</v>
      </c>
      <c r="I356" s="154" t="s">
        <v>75</v>
      </c>
      <c r="J356" s="209"/>
      <c r="K356" s="210"/>
      <c r="L356" s="199"/>
      <c r="M356" s="111"/>
      <c r="P356" s="93"/>
    </row>
    <row r="357" spans="1:16" ht="17.25" customHeight="1">
      <c r="A357" s="112">
        <v>1</v>
      </c>
      <c r="B357" s="113" t="s">
        <v>435</v>
      </c>
      <c r="C357" s="114">
        <v>231877</v>
      </c>
      <c r="D357" s="114">
        <v>8000</v>
      </c>
      <c r="E357" s="150">
        <f>C357+D357</f>
        <v>239877</v>
      </c>
      <c r="F357" s="128"/>
      <c r="G357" s="128"/>
      <c r="H357" s="128"/>
      <c r="I357" s="161">
        <v>8000</v>
      </c>
      <c r="J357" s="116">
        <v>14</v>
      </c>
      <c r="K357" s="113" t="s">
        <v>242</v>
      </c>
      <c r="L357" s="114">
        <v>8000</v>
      </c>
      <c r="M357" s="117" t="s">
        <v>436</v>
      </c>
    </row>
    <row r="358" spans="1:16" ht="17.25" customHeight="1">
      <c r="A358" s="188" t="s">
        <v>103</v>
      </c>
      <c r="B358" s="189"/>
      <c r="C358" s="129">
        <v>383533</v>
      </c>
      <c r="D358" s="129">
        <v>8000</v>
      </c>
      <c r="E358" s="157">
        <f>C358+D358</f>
        <v>391533</v>
      </c>
      <c r="F358" s="164"/>
      <c r="G358" s="164"/>
      <c r="H358" s="164"/>
      <c r="I358" s="160">
        <v>8000</v>
      </c>
      <c r="J358" s="131"/>
      <c r="K358" s="139"/>
      <c r="L358" s="157"/>
      <c r="M358" s="133"/>
      <c r="P358" s="93"/>
    </row>
    <row r="360" spans="1:16" ht="17.25" customHeight="1">
      <c r="A360" s="93" t="s">
        <v>433</v>
      </c>
      <c r="B360" s="95"/>
      <c r="C360" s="94"/>
      <c r="D360" s="94"/>
      <c r="E360" s="94"/>
      <c r="F360" s="94" t="s">
        <v>437</v>
      </c>
      <c r="G360" s="94"/>
      <c r="H360" s="94"/>
      <c r="I360" s="94"/>
      <c r="K360" s="94"/>
      <c r="L360" s="94"/>
      <c r="M360" s="97" t="s">
        <v>186</v>
      </c>
      <c r="P360" s="93"/>
    </row>
    <row r="361" spans="1:16" ht="17.25" customHeight="1">
      <c r="A361" s="202"/>
      <c r="B361" s="203"/>
      <c r="C361" s="144"/>
      <c r="D361" s="145"/>
      <c r="E361" s="144"/>
      <c r="F361" s="204" t="s">
        <v>187</v>
      </c>
      <c r="G361" s="174"/>
      <c r="H361" s="174"/>
      <c r="I361" s="175"/>
      <c r="J361" s="101" t="s">
        <v>84</v>
      </c>
      <c r="K361" s="101"/>
      <c r="L361" s="103"/>
      <c r="M361" s="104"/>
      <c r="P361" s="93"/>
    </row>
    <row r="362" spans="1:16" ht="17.25" customHeight="1">
      <c r="A362" s="190" t="s">
        <v>85</v>
      </c>
      <c r="B362" s="205"/>
      <c r="C362" s="146" t="s">
        <v>86</v>
      </c>
      <c r="D362" s="147" t="s">
        <v>87</v>
      </c>
      <c r="E362" s="146" t="s">
        <v>88</v>
      </c>
      <c r="F362" s="206" t="s">
        <v>188</v>
      </c>
      <c r="G362" s="206"/>
      <c r="H362" s="206"/>
      <c r="I362" s="148" t="s">
        <v>189</v>
      </c>
      <c r="J362" s="207" t="s">
        <v>190</v>
      </c>
      <c r="K362" s="208"/>
      <c r="L362" s="198" t="s">
        <v>191</v>
      </c>
      <c r="M362" s="149" t="s">
        <v>192</v>
      </c>
      <c r="P362" s="93"/>
    </row>
    <row r="363" spans="1:16" ht="17.25" customHeight="1">
      <c r="A363" s="200"/>
      <c r="B363" s="201"/>
      <c r="C363" s="150"/>
      <c r="D363" s="151"/>
      <c r="E363" s="150"/>
      <c r="F363" s="152" t="s">
        <v>72</v>
      </c>
      <c r="G363" s="153" t="s">
        <v>73</v>
      </c>
      <c r="H363" s="152" t="s">
        <v>74</v>
      </c>
      <c r="I363" s="154" t="s">
        <v>75</v>
      </c>
      <c r="J363" s="209"/>
      <c r="K363" s="210"/>
      <c r="L363" s="199"/>
      <c r="M363" s="111"/>
      <c r="P363" s="93"/>
    </row>
    <row r="364" spans="1:16" ht="17.25" customHeight="1">
      <c r="A364" s="118">
        <v>1</v>
      </c>
      <c r="B364" s="119" t="s">
        <v>438</v>
      </c>
      <c r="C364" s="120">
        <v>66394</v>
      </c>
      <c r="D364" s="120">
        <v>3109</v>
      </c>
      <c r="E364" s="155">
        <f>C364+D364</f>
        <v>69503</v>
      </c>
      <c r="F364" s="141"/>
      <c r="G364" s="141"/>
      <c r="H364" s="141"/>
      <c r="I364" s="156">
        <v>3109</v>
      </c>
      <c r="J364" s="116">
        <v>2</v>
      </c>
      <c r="K364" s="113" t="s">
        <v>194</v>
      </c>
      <c r="L364" s="114">
        <v>1352</v>
      </c>
      <c r="M364" s="117" t="s">
        <v>195</v>
      </c>
    </row>
    <row r="365" spans="1:16" ht="17.25" customHeight="1">
      <c r="A365" s="122"/>
      <c r="B365" s="119" t="s">
        <v>269</v>
      </c>
      <c r="C365" s="141"/>
      <c r="D365" s="141"/>
      <c r="E365" s="141"/>
      <c r="F365" s="141"/>
      <c r="G365" s="141"/>
      <c r="H365" s="141"/>
      <c r="I365" s="141"/>
      <c r="J365" s="124">
        <v>3</v>
      </c>
      <c r="K365" s="119" t="s">
        <v>196</v>
      </c>
      <c r="L365" s="120">
        <v>1009</v>
      </c>
      <c r="M365" s="125" t="s">
        <v>439</v>
      </c>
    </row>
    <row r="366" spans="1:16" ht="17.25" customHeight="1">
      <c r="A366" s="122"/>
      <c r="C366" s="141"/>
      <c r="D366" s="141"/>
      <c r="E366" s="141"/>
      <c r="F366" s="141"/>
      <c r="G366" s="141"/>
      <c r="H366" s="141"/>
      <c r="I366" s="141"/>
      <c r="J366" s="128"/>
      <c r="K366" s="126"/>
      <c r="L366" s="128"/>
      <c r="M366" s="117" t="s">
        <v>440</v>
      </c>
    </row>
    <row r="367" spans="1:16" ht="17.25" customHeight="1">
      <c r="A367" s="108"/>
      <c r="B367" s="126"/>
      <c r="C367" s="128"/>
      <c r="D367" s="128"/>
      <c r="E367" s="128"/>
      <c r="F367" s="128"/>
      <c r="G367" s="128"/>
      <c r="H367" s="128"/>
      <c r="I367" s="128"/>
      <c r="J367" s="116">
        <v>4</v>
      </c>
      <c r="K367" s="113" t="s">
        <v>199</v>
      </c>
      <c r="L367" s="114">
        <v>748</v>
      </c>
      <c r="M367" s="117" t="s">
        <v>200</v>
      </c>
    </row>
    <row r="368" spans="1:16" ht="17.25" customHeight="1">
      <c r="A368" s="118">
        <v>3</v>
      </c>
      <c r="B368" s="119" t="s">
        <v>441</v>
      </c>
      <c r="C368" s="120">
        <v>9432</v>
      </c>
      <c r="D368" s="120">
        <v>2300</v>
      </c>
      <c r="E368" s="155">
        <f>C368+D368</f>
        <v>11732</v>
      </c>
      <c r="F368" s="162">
        <v>0</v>
      </c>
      <c r="G368" s="162">
        <v>0</v>
      </c>
      <c r="H368" s="162">
        <v>1100</v>
      </c>
      <c r="I368" s="156">
        <v>1200</v>
      </c>
      <c r="J368" s="116">
        <v>8</v>
      </c>
      <c r="K368" s="113" t="s">
        <v>201</v>
      </c>
      <c r="L368" s="114">
        <v>100</v>
      </c>
      <c r="M368" s="117" t="s">
        <v>253</v>
      </c>
    </row>
    <row r="369" spans="1:16" ht="17.25" customHeight="1">
      <c r="A369" s="122"/>
      <c r="C369" s="141"/>
      <c r="D369" s="141"/>
      <c r="E369" s="141"/>
      <c r="F369" s="141"/>
      <c r="G369" s="141"/>
      <c r="H369" s="141"/>
      <c r="I369" s="141"/>
      <c r="J369" s="124">
        <v>18</v>
      </c>
      <c r="K369" s="119" t="s">
        <v>233</v>
      </c>
      <c r="L369" s="120">
        <v>2200</v>
      </c>
      <c r="M369" s="125" t="s">
        <v>442</v>
      </c>
    </row>
    <row r="370" spans="1:16" ht="17.25" customHeight="1">
      <c r="A370" s="108"/>
      <c r="B370" s="126"/>
      <c r="C370" s="128"/>
      <c r="D370" s="128"/>
      <c r="E370" s="128"/>
      <c r="F370" s="128"/>
      <c r="G370" s="128"/>
      <c r="H370" s="128"/>
      <c r="I370" s="128"/>
      <c r="J370" s="128"/>
      <c r="K370" s="113" t="s">
        <v>235</v>
      </c>
      <c r="L370" s="128"/>
      <c r="M370" s="111"/>
    </row>
    <row r="371" spans="1:16" ht="17.25" customHeight="1">
      <c r="A371" s="112">
        <v>4</v>
      </c>
      <c r="B371" s="113" t="s">
        <v>443</v>
      </c>
      <c r="C371" s="114">
        <v>82566</v>
      </c>
      <c r="D371" s="114">
        <v>0</v>
      </c>
      <c r="E371" s="150">
        <f>C371+D371</f>
        <v>82566</v>
      </c>
      <c r="F371" s="165">
        <v>0</v>
      </c>
      <c r="G371" s="165">
        <v>800</v>
      </c>
      <c r="H371" s="165">
        <v>0</v>
      </c>
      <c r="I371" s="161">
        <v>-800</v>
      </c>
      <c r="J371" s="128"/>
      <c r="K371" s="126"/>
      <c r="L371" s="128"/>
      <c r="M371" s="111"/>
    </row>
    <row r="372" spans="1:16" ht="17.25" customHeight="1">
      <c r="A372" s="134">
        <v>5</v>
      </c>
      <c r="B372" s="135" t="s">
        <v>444</v>
      </c>
      <c r="C372" s="129">
        <v>79777</v>
      </c>
      <c r="D372" s="129">
        <v>900</v>
      </c>
      <c r="E372" s="157">
        <f>C372+D372</f>
        <v>80677</v>
      </c>
      <c r="F372" s="131"/>
      <c r="G372" s="131"/>
      <c r="H372" s="131"/>
      <c r="I372" s="166">
        <v>900</v>
      </c>
      <c r="J372" s="137">
        <v>10</v>
      </c>
      <c r="K372" s="135" t="s">
        <v>216</v>
      </c>
      <c r="L372" s="129">
        <v>900</v>
      </c>
      <c r="M372" s="138" t="s">
        <v>217</v>
      </c>
    </row>
    <row r="374" spans="1:16" ht="17.25" customHeight="1">
      <c r="A374" s="167" t="s">
        <v>445</v>
      </c>
      <c r="B374" s="167"/>
      <c r="C374" s="167"/>
      <c r="D374" s="167"/>
      <c r="E374" s="167"/>
      <c r="F374" s="167"/>
      <c r="G374" s="167"/>
      <c r="H374" s="167"/>
      <c r="I374" s="167"/>
      <c r="J374" s="167"/>
      <c r="K374" s="167"/>
      <c r="L374" s="167"/>
      <c r="M374" s="167"/>
      <c r="P374" s="93"/>
    </row>
    <row r="375" spans="1:16" ht="17.25" customHeight="1">
      <c r="A375" s="167" t="s">
        <v>446</v>
      </c>
      <c r="B375" s="167"/>
      <c r="C375" s="167"/>
      <c r="D375" s="167"/>
      <c r="E375" s="167"/>
      <c r="F375" s="167"/>
      <c r="G375" s="167"/>
      <c r="H375" s="167"/>
      <c r="I375" s="167"/>
      <c r="J375" s="167"/>
      <c r="K375" s="167"/>
      <c r="L375" s="167"/>
      <c r="M375" s="167"/>
      <c r="P375" s="93"/>
    </row>
    <row r="376" spans="1:16" ht="17.25" customHeight="1">
      <c r="A376" s="93" t="s">
        <v>428</v>
      </c>
      <c r="F376" s="93" t="s">
        <v>447</v>
      </c>
      <c r="M376" s="97" t="s">
        <v>186</v>
      </c>
    </row>
    <row r="377" spans="1:16" ht="17.25" customHeight="1">
      <c r="A377" s="202"/>
      <c r="B377" s="203"/>
      <c r="C377" s="144"/>
      <c r="D377" s="145"/>
      <c r="E377" s="144"/>
      <c r="F377" s="204" t="s">
        <v>187</v>
      </c>
      <c r="G377" s="174"/>
      <c r="H377" s="174"/>
      <c r="I377" s="175"/>
      <c r="J377" s="101" t="s">
        <v>84</v>
      </c>
      <c r="K377" s="101"/>
      <c r="L377" s="103"/>
      <c r="M377" s="104"/>
      <c r="P377" s="93"/>
    </row>
    <row r="378" spans="1:16" ht="17.25" customHeight="1">
      <c r="A378" s="190" t="s">
        <v>85</v>
      </c>
      <c r="B378" s="205"/>
      <c r="C378" s="146" t="s">
        <v>86</v>
      </c>
      <c r="D378" s="147" t="s">
        <v>87</v>
      </c>
      <c r="E378" s="146" t="s">
        <v>88</v>
      </c>
      <c r="F378" s="206" t="s">
        <v>188</v>
      </c>
      <c r="G378" s="206"/>
      <c r="H378" s="206"/>
      <c r="I378" s="148" t="s">
        <v>189</v>
      </c>
      <c r="J378" s="207" t="s">
        <v>190</v>
      </c>
      <c r="K378" s="208"/>
      <c r="L378" s="198" t="s">
        <v>191</v>
      </c>
      <c r="M378" s="149" t="s">
        <v>192</v>
      </c>
      <c r="P378" s="93"/>
    </row>
    <row r="379" spans="1:16" ht="17.25" customHeight="1">
      <c r="A379" s="200"/>
      <c r="B379" s="201"/>
      <c r="C379" s="150"/>
      <c r="D379" s="151"/>
      <c r="E379" s="150"/>
      <c r="F379" s="152" t="s">
        <v>72</v>
      </c>
      <c r="G379" s="153" t="s">
        <v>73</v>
      </c>
      <c r="H379" s="152" t="s">
        <v>74</v>
      </c>
      <c r="I379" s="154" t="s">
        <v>75</v>
      </c>
      <c r="J379" s="209"/>
      <c r="K379" s="210"/>
      <c r="L379" s="199"/>
      <c r="M379" s="111"/>
      <c r="P379" s="93"/>
    </row>
    <row r="380" spans="1:16" ht="17.25" customHeight="1">
      <c r="A380" s="118">
        <v>6</v>
      </c>
      <c r="B380" s="119" t="s">
        <v>448</v>
      </c>
      <c r="C380" s="120">
        <v>7973</v>
      </c>
      <c r="D380" s="120">
        <v>3400</v>
      </c>
      <c r="E380" s="155">
        <f>C380+D380</f>
        <v>11373</v>
      </c>
      <c r="F380" s="141"/>
      <c r="G380" s="141"/>
      <c r="H380" s="141"/>
      <c r="I380" s="156">
        <v>3400</v>
      </c>
      <c r="J380" s="116">
        <v>12</v>
      </c>
      <c r="K380" s="113" t="s">
        <v>213</v>
      </c>
      <c r="L380" s="114">
        <v>1070</v>
      </c>
      <c r="M380" s="117" t="s">
        <v>449</v>
      </c>
    </row>
    <row r="381" spans="1:16" ht="17.25" customHeight="1">
      <c r="A381" s="122"/>
      <c r="B381" s="119" t="s">
        <v>245</v>
      </c>
      <c r="C381" s="141"/>
      <c r="D381" s="141"/>
      <c r="E381" s="141"/>
      <c r="F381" s="141"/>
      <c r="G381" s="141"/>
      <c r="H381" s="141"/>
      <c r="I381" s="141"/>
      <c r="J381" s="124">
        <v>18</v>
      </c>
      <c r="K381" s="119" t="s">
        <v>233</v>
      </c>
      <c r="L381" s="120">
        <v>2330</v>
      </c>
      <c r="M381" s="125" t="s">
        <v>450</v>
      </c>
    </row>
    <row r="382" spans="1:16" ht="17.25" customHeight="1">
      <c r="A382" s="108"/>
      <c r="B382" s="126"/>
      <c r="C382" s="128"/>
      <c r="D382" s="128"/>
      <c r="E382" s="128"/>
      <c r="F382" s="128"/>
      <c r="G382" s="128"/>
      <c r="H382" s="128"/>
      <c r="I382" s="128"/>
      <c r="J382" s="128"/>
      <c r="K382" s="113" t="s">
        <v>235</v>
      </c>
      <c r="L382" s="128"/>
      <c r="M382" s="111"/>
    </row>
    <row r="383" spans="1:16" ht="17.25" customHeight="1">
      <c r="A383" s="188" t="s">
        <v>103</v>
      </c>
      <c r="B383" s="189"/>
      <c r="C383" s="129">
        <v>310783</v>
      </c>
      <c r="D383" s="129">
        <v>9709</v>
      </c>
      <c r="E383" s="157">
        <f>C383+D383</f>
        <v>320492</v>
      </c>
      <c r="F383" s="164">
        <v>0</v>
      </c>
      <c r="G383" s="164">
        <v>800</v>
      </c>
      <c r="H383" s="164">
        <v>1100</v>
      </c>
      <c r="I383" s="160">
        <v>7809</v>
      </c>
      <c r="J383" s="131"/>
      <c r="K383" s="139"/>
      <c r="L383" s="157"/>
      <c r="M383" s="133"/>
      <c r="P383" s="93"/>
    </row>
    <row r="385" spans="1:16" ht="17.25" customHeight="1">
      <c r="A385" s="93" t="s">
        <v>433</v>
      </c>
      <c r="B385" s="95"/>
      <c r="C385" s="94"/>
      <c r="D385" s="94"/>
      <c r="E385" s="94"/>
      <c r="F385" s="94" t="s">
        <v>451</v>
      </c>
      <c r="G385" s="94"/>
      <c r="H385" s="94"/>
      <c r="I385" s="94"/>
      <c r="K385" s="94"/>
      <c r="L385" s="94"/>
      <c r="M385" s="97" t="s">
        <v>186</v>
      </c>
      <c r="P385" s="93"/>
    </row>
    <row r="386" spans="1:16" ht="17.25" customHeight="1">
      <c r="A386" s="202"/>
      <c r="B386" s="203"/>
      <c r="C386" s="144"/>
      <c r="D386" s="145"/>
      <c r="E386" s="144"/>
      <c r="F386" s="204" t="s">
        <v>187</v>
      </c>
      <c r="G386" s="174"/>
      <c r="H386" s="174"/>
      <c r="I386" s="175"/>
      <c r="J386" s="101" t="s">
        <v>84</v>
      </c>
      <c r="K386" s="101"/>
      <c r="L386" s="103"/>
      <c r="M386" s="104"/>
      <c r="P386" s="93"/>
    </row>
    <row r="387" spans="1:16" ht="17.25" customHeight="1">
      <c r="A387" s="190" t="s">
        <v>85</v>
      </c>
      <c r="B387" s="205"/>
      <c r="C387" s="146" t="s">
        <v>86</v>
      </c>
      <c r="D387" s="147" t="s">
        <v>87</v>
      </c>
      <c r="E387" s="146" t="s">
        <v>88</v>
      </c>
      <c r="F387" s="206" t="s">
        <v>188</v>
      </c>
      <c r="G387" s="206"/>
      <c r="H387" s="206"/>
      <c r="I387" s="148" t="s">
        <v>189</v>
      </c>
      <c r="J387" s="207" t="s">
        <v>190</v>
      </c>
      <c r="K387" s="208"/>
      <c r="L387" s="198" t="s">
        <v>191</v>
      </c>
      <c r="M387" s="149" t="s">
        <v>192</v>
      </c>
      <c r="P387" s="93"/>
    </row>
    <row r="388" spans="1:16" ht="17.25" customHeight="1">
      <c r="A388" s="200"/>
      <c r="B388" s="201"/>
      <c r="C388" s="150"/>
      <c r="D388" s="151"/>
      <c r="E388" s="150"/>
      <c r="F388" s="152" t="s">
        <v>72</v>
      </c>
      <c r="G388" s="153" t="s">
        <v>73</v>
      </c>
      <c r="H388" s="152" t="s">
        <v>74</v>
      </c>
      <c r="I388" s="154" t="s">
        <v>75</v>
      </c>
      <c r="J388" s="209"/>
      <c r="K388" s="210"/>
      <c r="L388" s="199"/>
      <c r="M388" s="111"/>
      <c r="P388" s="93"/>
    </row>
    <row r="389" spans="1:16" ht="17.25" customHeight="1">
      <c r="A389" s="118">
        <v>1</v>
      </c>
      <c r="B389" s="119" t="s">
        <v>452</v>
      </c>
      <c r="C389" s="120">
        <v>46987</v>
      </c>
      <c r="D389" s="120">
        <v>-709</v>
      </c>
      <c r="E389" s="155">
        <f>C389+D389</f>
        <v>46278</v>
      </c>
      <c r="F389" s="141"/>
      <c r="G389" s="141"/>
      <c r="H389" s="141"/>
      <c r="I389" s="156">
        <v>-709</v>
      </c>
      <c r="J389" s="116">
        <v>2</v>
      </c>
      <c r="K389" s="113" t="s">
        <v>194</v>
      </c>
      <c r="L389" s="114">
        <v>115</v>
      </c>
      <c r="M389" s="117" t="s">
        <v>195</v>
      </c>
    </row>
    <row r="390" spans="1:16" ht="17.25" customHeight="1">
      <c r="A390" s="122"/>
      <c r="B390" s="119" t="s">
        <v>269</v>
      </c>
      <c r="C390" s="141"/>
      <c r="D390" s="141"/>
      <c r="E390" s="141"/>
      <c r="F390" s="141"/>
      <c r="G390" s="141"/>
      <c r="H390" s="141"/>
      <c r="I390" s="141"/>
      <c r="J390" s="124">
        <v>3</v>
      </c>
      <c r="K390" s="119" t="s">
        <v>196</v>
      </c>
      <c r="L390" s="120">
        <v>-891</v>
      </c>
      <c r="M390" s="125" t="s">
        <v>453</v>
      </c>
    </row>
    <row r="391" spans="1:16" ht="17.25" customHeight="1">
      <c r="A391" s="122"/>
      <c r="C391" s="141"/>
      <c r="D391" s="141"/>
      <c r="E391" s="141"/>
      <c r="F391" s="141"/>
      <c r="G391" s="141"/>
      <c r="H391" s="141"/>
      <c r="I391" s="141"/>
      <c r="J391" s="128"/>
      <c r="K391" s="126"/>
      <c r="L391" s="128"/>
      <c r="M391" s="117" t="s">
        <v>454</v>
      </c>
    </row>
    <row r="392" spans="1:16" ht="17.25" customHeight="1">
      <c r="A392" s="108"/>
      <c r="B392" s="126"/>
      <c r="C392" s="128"/>
      <c r="D392" s="128"/>
      <c r="E392" s="128"/>
      <c r="F392" s="128"/>
      <c r="G392" s="128"/>
      <c r="H392" s="128"/>
      <c r="I392" s="128"/>
      <c r="J392" s="116">
        <v>4</v>
      </c>
      <c r="K392" s="113" t="s">
        <v>199</v>
      </c>
      <c r="L392" s="114">
        <v>67</v>
      </c>
      <c r="M392" s="117" t="s">
        <v>200</v>
      </c>
    </row>
    <row r="393" spans="1:16" ht="17.25" customHeight="1">
      <c r="A393" s="118">
        <v>2</v>
      </c>
      <c r="B393" s="119" t="s">
        <v>455</v>
      </c>
      <c r="C393" s="120">
        <v>22310</v>
      </c>
      <c r="D393" s="120">
        <v>13700</v>
      </c>
      <c r="E393" s="155">
        <f>C393+D393</f>
        <v>36010</v>
      </c>
      <c r="F393" s="162">
        <v>0</v>
      </c>
      <c r="G393" s="162">
        <v>9900</v>
      </c>
      <c r="H393" s="162">
        <v>0</v>
      </c>
      <c r="I393" s="156">
        <v>3800</v>
      </c>
      <c r="J393" s="116">
        <v>12</v>
      </c>
      <c r="K393" s="113" t="s">
        <v>213</v>
      </c>
      <c r="L393" s="114">
        <v>1000</v>
      </c>
      <c r="M393" s="117" t="s">
        <v>456</v>
      </c>
    </row>
    <row r="394" spans="1:16" ht="17.25" customHeight="1">
      <c r="A394" s="122"/>
      <c r="C394" s="141"/>
      <c r="D394" s="141"/>
      <c r="E394" s="141"/>
      <c r="F394" s="141"/>
      <c r="G394" s="141"/>
      <c r="H394" s="141"/>
      <c r="I394" s="141"/>
      <c r="J394" s="124">
        <v>14</v>
      </c>
      <c r="K394" s="119" t="s">
        <v>242</v>
      </c>
      <c r="L394" s="120">
        <v>12700</v>
      </c>
      <c r="M394" s="125" t="s">
        <v>457</v>
      </c>
    </row>
    <row r="395" spans="1:16" ht="17.25" customHeight="1">
      <c r="A395" s="108"/>
      <c r="B395" s="126"/>
      <c r="C395" s="128"/>
      <c r="D395" s="128"/>
      <c r="E395" s="128"/>
      <c r="F395" s="128"/>
      <c r="G395" s="128"/>
      <c r="H395" s="128"/>
      <c r="I395" s="128"/>
      <c r="J395" s="128"/>
      <c r="K395" s="126"/>
      <c r="L395" s="128"/>
      <c r="M395" s="117" t="s">
        <v>458</v>
      </c>
    </row>
    <row r="396" spans="1:16" ht="17.25" customHeight="1">
      <c r="A396" s="118">
        <v>3</v>
      </c>
      <c r="B396" s="119" t="s">
        <v>459</v>
      </c>
      <c r="C396" s="120">
        <v>2611</v>
      </c>
      <c r="D396" s="120">
        <v>10752</v>
      </c>
      <c r="E396" s="155">
        <f>C396+D396</f>
        <v>13363</v>
      </c>
      <c r="F396" s="162">
        <v>0</v>
      </c>
      <c r="G396" s="162">
        <v>3600</v>
      </c>
      <c r="H396" s="162">
        <v>6600</v>
      </c>
      <c r="I396" s="156">
        <v>552</v>
      </c>
      <c r="J396" s="116">
        <v>8</v>
      </c>
      <c r="K396" s="113" t="s">
        <v>201</v>
      </c>
      <c r="L396" s="114">
        <v>52</v>
      </c>
      <c r="M396" s="117" t="s">
        <v>253</v>
      </c>
    </row>
    <row r="397" spans="1:16" ht="17.25" customHeight="1">
      <c r="A397" s="122"/>
      <c r="B397" s="119" t="s">
        <v>311</v>
      </c>
      <c r="C397" s="141"/>
      <c r="D397" s="141"/>
      <c r="E397" s="141"/>
      <c r="F397" s="141"/>
      <c r="G397" s="141"/>
      <c r="H397" s="141"/>
      <c r="I397" s="141"/>
      <c r="J397" s="124">
        <v>12</v>
      </c>
      <c r="K397" s="119" t="s">
        <v>213</v>
      </c>
      <c r="L397" s="120">
        <v>900</v>
      </c>
      <c r="M397" s="125" t="s">
        <v>460</v>
      </c>
    </row>
    <row r="398" spans="1:16" ht="17.25" customHeight="1">
      <c r="A398" s="122"/>
      <c r="C398" s="141"/>
      <c r="D398" s="141"/>
      <c r="E398" s="141"/>
      <c r="F398" s="141"/>
      <c r="G398" s="141"/>
      <c r="H398" s="141"/>
      <c r="I398" s="141"/>
      <c r="J398" s="128"/>
      <c r="K398" s="126"/>
      <c r="L398" s="128"/>
      <c r="M398" s="117" t="s">
        <v>286</v>
      </c>
    </row>
    <row r="399" spans="1:16" ht="17.25" customHeight="1">
      <c r="A399" s="122"/>
      <c r="C399" s="141"/>
      <c r="D399" s="141"/>
      <c r="E399" s="141"/>
      <c r="F399" s="141"/>
      <c r="G399" s="141"/>
      <c r="H399" s="141"/>
      <c r="I399" s="141"/>
      <c r="J399" s="116">
        <v>14</v>
      </c>
      <c r="K399" s="113" t="s">
        <v>242</v>
      </c>
      <c r="L399" s="114">
        <v>8800</v>
      </c>
      <c r="M399" s="117" t="s">
        <v>461</v>
      </c>
    </row>
    <row r="400" spans="1:16" ht="17.25" customHeight="1">
      <c r="A400" s="108"/>
      <c r="B400" s="126"/>
      <c r="C400" s="128"/>
      <c r="D400" s="128"/>
      <c r="E400" s="128"/>
      <c r="F400" s="128"/>
      <c r="G400" s="128"/>
      <c r="H400" s="128"/>
      <c r="I400" s="128"/>
      <c r="J400" s="116">
        <v>17</v>
      </c>
      <c r="K400" s="113" t="s">
        <v>231</v>
      </c>
      <c r="L400" s="114">
        <v>1000</v>
      </c>
      <c r="M400" s="117" t="s">
        <v>462</v>
      </c>
    </row>
    <row r="401" spans="1:16" ht="17.25" customHeight="1">
      <c r="A401" s="188" t="s">
        <v>103</v>
      </c>
      <c r="B401" s="189"/>
      <c r="C401" s="129">
        <v>71908</v>
      </c>
      <c r="D401" s="129">
        <v>23743</v>
      </c>
      <c r="E401" s="157">
        <f>C401+D401</f>
        <v>95651</v>
      </c>
      <c r="F401" s="164">
        <v>0</v>
      </c>
      <c r="G401" s="164">
        <v>13500</v>
      </c>
      <c r="H401" s="164">
        <v>6600</v>
      </c>
      <c r="I401" s="160">
        <v>3643</v>
      </c>
      <c r="J401" s="131"/>
      <c r="K401" s="139"/>
      <c r="L401" s="157"/>
      <c r="M401" s="133"/>
      <c r="P401" s="93"/>
    </row>
    <row r="411" spans="1:16" ht="17.25" customHeight="1">
      <c r="A411" s="93" t="s">
        <v>428</v>
      </c>
      <c r="F411" s="93" t="s">
        <v>463</v>
      </c>
      <c r="M411" s="97" t="s">
        <v>186</v>
      </c>
    </row>
    <row r="412" spans="1:16" ht="17.25" customHeight="1">
      <c r="A412" s="202"/>
      <c r="B412" s="203"/>
      <c r="C412" s="144"/>
      <c r="D412" s="145"/>
      <c r="E412" s="144"/>
      <c r="F412" s="204" t="s">
        <v>187</v>
      </c>
      <c r="G412" s="174"/>
      <c r="H412" s="174"/>
      <c r="I412" s="175"/>
      <c r="J412" s="101" t="s">
        <v>84</v>
      </c>
      <c r="K412" s="101"/>
      <c r="L412" s="103"/>
      <c r="M412" s="104"/>
      <c r="P412" s="93"/>
    </row>
    <row r="413" spans="1:16" ht="17.25" customHeight="1">
      <c r="A413" s="190" t="s">
        <v>85</v>
      </c>
      <c r="B413" s="205"/>
      <c r="C413" s="146" t="s">
        <v>86</v>
      </c>
      <c r="D413" s="147" t="s">
        <v>87</v>
      </c>
      <c r="E413" s="146" t="s">
        <v>88</v>
      </c>
      <c r="F413" s="206" t="s">
        <v>188</v>
      </c>
      <c r="G413" s="206"/>
      <c r="H413" s="206"/>
      <c r="I413" s="148" t="s">
        <v>189</v>
      </c>
      <c r="J413" s="207" t="s">
        <v>190</v>
      </c>
      <c r="K413" s="208"/>
      <c r="L413" s="198" t="s">
        <v>191</v>
      </c>
      <c r="M413" s="149" t="s">
        <v>192</v>
      </c>
      <c r="P413" s="93"/>
    </row>
    <row r="414" spans="1:16" ht="17.25" customHeight="1">
      <c r="A414" s="200"/>
      <c r="B414" s="201"/>
      <c r="C414" s="150"/>
      <c r="D414" s="151"/>
      <c r="E414" s="150"/>
      <c r="F414" s="152" t="s">
        <v>72</v>
      </c>
      <c r="G414" s="153" t="s">
        <v>73</v>
      </c>
      <c r="H414" s="152" t="s">
        <v>74</v>
      </c>
      <c r="I414" s="154" t="s">
        <v>75</v>
      </c>
      <c r="J414" s="209"/>
      <c r="K414" s="210"/>
      <c r="L414" s="199"/>
      <c r="M414" s="111"/>
      <c r="P414" s="93"/>
    </row>
    <row r="415" spans="1:16" ht="17.25" customHeight="1">
      <c r="A415" s="118">
        <v>1</v>
      </c>
      <c r="B415" s="119" t="s">
        <v>464</v>
      </c>
      <c r="C415" s="120">
        <v>256879</v>
      </c>
      <c r="D415" s="120">
        <v>1067</v>
      </c>
      <c r="E415" s="155">
        <f>C415+D415</f>
        <v>257946</v>
      </c>
      <c r="F415" s="162">
        <v>822</v>
      </c>
      <c r="G415" s="162">
        <v>0</v>
      </c>
      <c r="H415" s="162">
        <v>0</v>
      </c>
      <c r="I415" s="156">
        <v>245</v>
      </c>
      <c r="J415" s="116">
        <v>2</v>
      </c>
      <c r="K415" s="113" t="s">
        <v>194</v>
      </c>
      <c r="L415" s="114">
        <v>-14</v>
      </c>
      <c r="M415" s="117" t="s">
        <v>195</v>
      </c>
    </row>
    <row r="416" spans="1:16" ht="17.25" customHeight="1">
      <c r="A416" s="122"/>
      <c r="C416" s="141"/>
      <c r="D416" s="141"/>
      <c r="E416" s="141"/>
      <c r="F416" s="141"/>
      <c r="G416" s="141"/>
      <c r="H416" s="141"/>
      <c r="I416" s="141"/>
      <c r="J416" s="116">
        <v>4</v>
      </c>
      <c r="K416" s="113" t="s">
        <v>199</v>
      </c>
      <c r="L416" s="114">
        <v>115</v>
      </c>
      <c r="M416" s="117" t="s">
        <v>200</v>
      </c>
    </row>
    <row r="417" spans="1:16" ht="17.25" customHeight="1">
      <c r="A417" s="108"/>
      <c r="B417" s="126"/>
      <c r="C417" s="128"/>
      <c r="D417" s="128"/>
      <c r="E417" s="128"/>
      <c r="F417" s="128"/>
      <c r="G417" s="128"/>
      <c r="H417" s="128"/>
      <c r="I417" s="128"/>
      <c r="J417" s="116">
        <v>10</v>
      </c>
      <c r="K417" s="113" t="s">
        <v>216</v>
      </c>
      <c r="L417" s="114">
        <v>966</v>
      </c>
      <c r="M417" s="117" t="s">
        <v>465</v>
      </c>
    </row>
    <row r="418" spans="1:16" ht="17.25" customHeight="1">
      <c r="A418" s="188" t="s">
        <v>103</v>
      </c>
      <c r="B418" s="189"/>
      <c r="C418" s="129">
        <v>256879</v>
      </c>
      <c r="D418" s="129">
        <v>1067</v>
      </c>
      <c r="E418" s="157">
        <f>C418+D418</f>
        <v>257946</v>
      </c>
      <c r="F418" s="164">
        <v>822</v>
      </c>
      <c r="G418" s="164">
        <v>0</v>
      </c>
      <c r="H418" s="164">
        <v>0</v>
      </c>
      <c r="I418" s="160">
        <v>245</v>
      </c>
      <c r="J418" s="131"/>
      <c r="K418" s="139"/>
      <c r="L418" s="157"/>
      <c r="M418" s="133"/>
      <c r="P418" s="93"/>
    </row>
    <row r="442" spans="1:16" ht="17.25" customHeight="1">
      <c r="A442" s="167" t="s">
        <v>466</v>
      </c>
      <c r="B442" s="167"/>
      <c r="C442" s="167"/>
      <c r="D442" s="167"/>
      <c r="E442" s="167"/>
      <c r="F442" s="167"/>
      <c r="G442" s="167"/>
      <c r="H442" s="167"/>
      <c r="I442" s="167"/>
      <c r="J442" s="167"/>
      <c r="K442" s="167"/>
      <c r="L442" s="167"/>
      <c r="M442" s="167"/>
      <c r="P442" s="93"/>
    </row>
  </sheetData>
  <mergeCells count="241">
    <mergeCell ref="L6:L7"/>
    <mergeCell ref="A7:B7"/>
    <mergeCell ref="A14:B14"/>
    <mergeCell ref="A17:B17"/>
    <mergeCell ref="F17:I17"/>
    <mergeCell ref="A18:B18"/>
    <mergeCell ref="F18:H18"/>
    <mergeCell ref="J18:K19"/>
    <mergeCell ref="A5:B5"/>
    <mergeCell ref="F5:I5"/>
    <mergeCell ref="A6:B6"/>
    <mergeCell ref="F6:H6"/>
    <mergeCell ref="J6:K7"/>
    <mergeCell ref="L56:L57"/>
    <mergeCell ref="A57:B57"/>
    <mergeCell ref="A38:B38"/>
    <mergeCell ref="F38:H38"/>
    <mergeCell ref="J38:K39"/>
    <mergeCell ref="L38:L39"/>
    <mergeCell ref="A39:B39"/>
    <mergeCell ref="A52:B52"/>
    <mergeCell ref="L18:L19"/>
    <mergeCell ref="A19:B19"/>
    <mergeCell ref="A34:M34"/>
    <mergeCell ref="A35:M35"/>
    <mergeCell ref="A37:B37"/>
    <mergeCell ref="F37:I37"/>
    <mergeCell ref="A65:B65"/>
    <mergeCell ref="A72:B72"/>
    <mergeCell ref="F72:I72"/>
    <mergeCell ref="A73:B73"/>
    <mergeCell ref="F73:H73"/>
    <mergeCell ref="J73:K74"/>
    <mergeCell ref="A55:B55"/>
    <mergeCell ref="F55:I55"/>
    <mergeCell ref="A56:B56"/>
    <mergeCell ref="F56:H56"/>
    <mergeCell ref="J56:K57"/>
    <mergeCell ref="A87:B87"/>
    <mergeCell ref="A90:B90"/>
    <mergeCell ref="F90:I90"/>
    <mergeCell ref="A91:B91"/>
    <mergeCell ref="F91:H91"/>
    <mergeCell ref="J91:K92"/>
    <mergeCell ref="L73:L74"/>
    <mergeCell ref="A74:B74"/>
    <mergeCell ref="A79:B79"/>
    <mergeCell ref="A82:B82"/>
    <mergeCell ref="F82:I82"/>
    <mergeCell ref="A83:B83"/>
    <mergeCell ref="F83:H83"/>
    <mergeCell ref="J83:K84"/>
    <mergeCell ref="L83:L84"/>
    <mergeCell ref="A84:B84"/>
    <mergeCell ref="L120:L121"/>
    <mergeCell ref="A121:B121"/>
    <mergeCell ref="A106:B106"/>
    <mergeCell ref="F106:H106"/>
    <mergeCell ref="J106:K107"/>
    <mergeCell ref="L106:L107"/>
    <mergeCell ref="A107:B107"/>
    <mergeCell ref="A116:B116"/>
    <mergeCell ref="L91:L92"/>
    <mergeCell ref="A92:B92"/>
    <mergeCell ref="A102:M102"/>
    <mergeCell ref="A103:M103"/>
    <mergeCell ref="A105:B105"/>
    <mergeCell ref="F105:I105"/>
    <mergeCell ref="A131:B131"/>
    <mergeCell ref="A140:B140"/>
    <mergeCell ref="F140:I140"/>
    <mergeCell ref="A141:B141"/>
    <mergeCell ref="F141:H141"/>
    <mergeCell ref="J141:K142"/>
    <mergeCell ref="A119:B119"/>
    <mergeCell ref="F119:I119"/>
    <mergeCell ref="A120:B120"/>
    <mergeCell ref="F120:H120"/>
    <mergeCell ref="J120:K121"/>
    <mergeCell ref="A160:B160"/>
    <mergeCell ref="A163:B163"/>
    <mergeCell ref="F163:I163"/>
    <mergeCell ref="A164:B164"/>
    <mergeCell ref="F164:H164"/>
    <mergeCell ref="J164:K165"/>
    <mergeCell ref="L141:L142"/>
    <mergeCell ref="A142:B142"/>
    <mergeCell ref="A152:B152"/>
    <mergeCell ref="A155:B155"/>
    <mergeCell ref="F155:I155"/>
    <mergeCell ref="A156:B156"/>
    <mergeCell ref="F156:H156"/>
    <mergeCell ref="J156:K157"/>
    <mergeCell ref="L156:L157"/>
    <mergeCell ref="A157:B157"/>
    <mergeCell ref="L209:L210"/>
    <mergeCell ref="A210:B210"/>
    <mergeCell ref="A174:B174"/>
    <mergeCell ref="F174:H174"/>
    <mergeCell ref="J174:K175"/>
    <mergeCell ref="L174:L175"/>
    <mergeCell ref="A175:B175"/>
    <mergeCell ref="A200:B200"/>
    <mergeCell ref="L164:L165"/>
    <mergeCell ref="A165:B165"/>
    <mergeCell ref="A168:B168"/>
    <mergeCell ref="A170:M170"/>
    <mergeCell ref="A171:M171"/>
    <mergeCell ref="A173:B173"/>
    <mergeCell ref="F173:I173"/>
    <mergeCell ref="A218:B218"/>
    <mergeCell ref="A221:B221"/>
    <mergeCell ref="F221:I221"/>
    <mergeCell ref="A222:B222"/>
    <mergeCell ref="F222:H222"/>
    <mergeCell ref="J222:K223"/>
    <mergeCell ref="A208:B208"/>
    <mergeCell ref="F208:I208"/>
    <mergeCell ref="A209:B209"/>
    <mergeCell ref="F209:H209"/>
    <mergeCell ref="J209:K210"/>
    <mergeCell ref="L222:L223"/>
    <mergeCell ref="A223:B223"/>
    <mergeCell ref="A230:B230"/>
    <mergeCell ref="A233:B233"/>
    <mergeCell ref="F233:I233"/>
    <mergeCell ref="A234:B234"/>
    <mergeCell ref="F234:H234"/>
    <mergeCell ref="J234:K235"/>
    <mergeCell ref="L234:L235"/>
    <mergeCell ref="A235:B235"/>
    <mergeCell ref="A264:B264"/>
    <mergeCell ref="A267:B267"/>
    <mergeCell ref="F267:I267"/>
    <mergeCell ref="A268:B268"/>
    <mergeCell ref="F268:H268"/>
    <mergeCell ref="J268:K269"/>
    <mergeCell ref="A238:M238"/>
    <mergeCell ref="A239:M239"/>
    <mergeCell ref="A241:B241"/>
    <mergeCell ref="F241:I241"/>
    <mergeCell ref="A242:B242"/>
    <mergeCell ref="F242:H242"/>
    <mergeCell ref="J242:K243"/>
    <mergeCell ref="L242:L243"/>
    <mergeCell ref="A243:B243"/>
    <mergeCell ref="A291:B291"/>
    <mergeCell ref="A294:B294"/>
    <mergeCell ref="F294:I294"/>
    <mergeCell ref="A295:B295"/>
    <mergeCell ref="F295:H295"/>
    <mergeCell ref="J295:K296"/>
    <mergeCell ref="L268:L269"/>
    <mergeCell ref="A269:B269"/>
    <mergeCell ref="A278:B278"/>
    <mergeCell ref="A281:B281"/>
    <mergeCell ref="F281:I281"/>
    <mergeCell ref="A282:B282"/>
    <mergeCell ref="F282:H282"/>
    <mergeCell ref="J282:K283"/>
    <mergeCell ref="L282:L283"/>
    <mergeCell ref="A283:B283"/>
    <mergeCell ref="L318:L319"/>
    <mergeCell ref="A319:B319"/>
    <mergeCell ref="A310:B310"/>
    <mergeCell ref="F310:H310"/>
    <mergeCell ref="J310:K311"/>
    <mergeCell ref="L310:L311"/>
    <mergeCell ref="A311:B311"/>
    <mergeCell ref="A314:B314"/>
    <mergeCell ref="L295:L296"/>
    <mergeCell ref="A296:B296"/>
    <mergeCell ref="A298:B298"/>
    <mergeCell ref="A306:M306"/>
    <mergeCell ref="A307:M307"/>
    <mergeCell ref="A309:B309"/>
    <mergeCell ref="F309:I309"/>
    <mergeCell ref="A326:B326"/>
    <mergeCell ref="A329:B329"/>
    <mergeCell ref="F329:I329"/>
    <mergeCell ref="A330:B330"/>
    <mergeCell ref="F330:H330"/>
    <mergeCell ref="J330:K331"/>
    <mergeCell ref="A317:B317"/>
    <mergeCell ref="F317:I317"/>
    <mergeCell ref="A318:B318"/>
    <mergeCell ref="F318:H318"/>
    <mergeCell ref="J318:K319"/>
    <mergeCell ref="A351:B351"/>
    <mergeCell ref="A354:B354"/>
    <mergeCell ref="F354:I354"/>
    <mergeCell ref="A355:B355"/>
    <mergeCell ref="F355:H355"/>
    <mergeCell ref="J355:K356"/>
    <mergeCell ref="L330:L331"/>
    <mergeCell ref="A331:B331"/>
    <mergeCell ref="A338:B338"/>
    <mergeCell ref="A344:B344"/>
    <mergeCell ref="F344:I344"/>
    <mergeCell ref="A345:B345"/>
    <mergeCell ref="F345:H345"/>
    <mergeCell ref="J345:K346"/>
    <mergeCell ref="L345:L346"/>
    <mergeCell ref="A346:B346"/>
    <mergeCell ref="L355:L356"/>
    <mergeCell ref="A356:B356"/>
    <mergeCell ref="A358:B358"/>
    <mergeCell ref="A361:B361"/>
    <mergeCell ref="F361:I361"/>
    <mergeCell ref="A362:B362"/>
    <mergeCell ref="F362:H362"/>
    <mergeCell ref="J362:K363"/>
    <mergeCell ref="L362:L363"/>
    <mergeCell ref="A363:B363"/>
    <mergeCell ref="A383:B383"/>
    <mergeCell ref="A386:B386"/>
    <mergeCell ref="F386:I386"/>
    <mergeCell ref="A387:B387"/>
    <mergeCell ref="F387:H387"/>
    <mergeCell ref="J387:K388"/>
    <mergeCell ref="A374:M374"/>
    <mergeCell ref="A375:M375"/>
    <mergeCell ref="A377:B377"/>
    <mergeCell ref="F377:I377"/>
    <mergeCell ref="A378:B378"/>
    <mergeCell ref="F378:H378"/>
    <mergeCell ref="J378:K379"/>
    <mergeCell ref="L378:L379"/>
    <mergeCell ref="A379:B379"/>
    <mergeCell ref="L387:L388"/>
    <mergeCell ref="A388:B388"/>
    <mergeCell ref="A401:B401"/>
    <mergeCell ref="A412:B412"/>
    <mergeCell ref="F412:I412"/>
    <mergeCell ref="A413:B413"/>
    <mergeCell ref="F413:H413"/>
    <mergeCell ref="J413:K414"/>
    <mergeCell ref="L413:L414"/>
    <mergeCell ref="A414:B414"/>
    <mergeCell ref="A418:B418"/>
    <mergeCell ref="A442:M442"/>
  </mergeCells>
  <phoneticPr fontId="1"/>
  <printOptions horizontalCentered="1"/>
  <pageMargins left="0" right="0" top="0.35433070866141736" bottom="0.35433070866141736" header="0.19685039370078741" footer="0.19685039370078741"/>
  <pageSetup paperSize="9"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A107-47FD-465C-A6C7-FDC6C2B79303}">
  <sheetPr>
    <tabColor rgb="FF00B0F0"/>
  </sheetPr>
  <dimension ref="A1"/>
  <sheetViews>
    <sheetView showZeros="0" view="pageBreakPreview" zoomScaleNormal="85" zoomScaleSheetLayoutView="100" workbookViewId="0"/>
  </sheetViews>
  <sheetFormatPr defaultColWidth="9" defaultRowHeight="13.5"/>
  <cols>
    <col min="1" max="16384" width="9" style="358"/>
  </cols>
  <sheetData/>
  <phoneticPr fontId="1"/>
  <pageMargins left="0.78740157480314965" right="0.39370078740157483" top="0.98425196850393704" bottom="0.98425196850393704" header="0.51181102362204722" footer="0.51181102362204722"/>
  <pageSetup paperSize="9" firstPageNumber="0" orientation="landscape" r:id="rId1"/>
  <headerFooter scaleWithDoc="0" alignWithMargins="0">
    <evenHeader>&amp;C&amp;"ＭＳ 明朝,標準"- &amp;P -&amp;R&amp;"ＭＳ 明朝,標準"一般会計</even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0767-B24C-4591-8D6D-EFFFC2623271}">
  <dimension ref="A1:Z55"/>
  <sheetViews>
    <sheetView showZeros="0" view="pageBreakPreview" zoomScaleNormal="85" zoomScaleSheetLayoutView="100" workbookViewId="0">
      <selection activeCell="A2" sqref="A2"/>
    </sheetView>
  </sheetViews>
  <sheetFormatPr defaultColWidth="9" defaultRowHeight="13.5"/>
  <cols>
    <col min="1" max="1" width="7.625" style="358" customWidth="1"/>
    <col min="2" max="2" width="1.375" style="358" customWidth="1"/>
    <col min="3" max="3" width="9.125" style="358" customWidth="1"/>
    <col min="4" max="4" width="1.375" style="358" customWidth="1"/>
    <col min="5" max="5" width="9.125" style="358" customWidth="1"/>
    <col min="6" max="6" width="1.375" style="358" customWidth="1"/>
    <col min="7" max="7" width="9.125" style="358" customWidth="1"/>
    <col min="8" max="8" width="1.375" style="358" customWidth="1"/>
    <col min="9" max="9" width="9.125" style="358" customWidth="1"/>
    <col min="10" max="10" width="1.375" style="358" customWidth="1"/>
    <col min="11" max="11" width="9.125" style="358" customWidth="1"/>
    <col min="12" max="12" width="1.375" style="358" customWidth="1"/>
    <col min="13" max="13" width="9.125" style="358" customWidth="1"/>
    <col min="14" max="14" width="1.375" style="358" customWidth="1"/>
    <col min="15" max="15" width="9.125" style="358" customWidth="1"/>
    <col min="16" max="16" width="1.375" style="358" customWidth="1"/>
    <col min="17" max="17" width="9.125" style="358" customWidth="1"/>
    <col min="18" max="18" width="1.375" style="358" customWidth="1"/>
    <col min="19" max="19" width="9.125" style="358" customWidth="1"/>
    <col min="20" max="20" width="1.375" style="358" customWidth="1"/>
    <col min="21" max="21" width="9.125" style="358" customWidth="1"/>
    <col min="22" max="22" width="1.375" style="358" customWidth="1"/>
    <col min="23" max="23" width="9.125" style="358" customWidth="1"/>
    <col min="24" max="24" width="1.375" style="358" customWidth="1"/>
    <col min="25" max="25" width="11.625" style="358" customWidth="1"/>
    <col min="26" max="26" width="10" style="358" customWidth="1"/>
    <col min="27" max="16384" width="9" style="358"/>
  </cols>
  <sheetData>
    <row r="1" spans="1:26" s="315" customFormat="1" ht="22.5" customHeight="1">
      <c r="A1" s="313" t="s">
        <v>494</v>
      </c>
      <c r="B1" s="313"/>
      <c r="C1" s="313"/>
      <c r="D1" s="313"/>
      <c r="E1" s="313"/>
      <c r="F1" s="313"/>
      <c r="G1" s="313"/>
      <c r="H1" s="313"/>
      <c r="I1" s="313"/>
      <c r="J1" s="313"/>
      <c r="K1" s="313"/>
      <c r="L1" s="313"/>
      <c r="M1" s="313"/>
      <c r="N1" s="313"/>
      <c r="O1" s="313"/>
      <c r="P1" s="313"/>
      <c r="Q1" s="313"/>
      <c r="R1" s="313"/>
      <c r="S1" s="313"/>
      <c r="T1" s="313"/>
      <c r="U1" s="313"/>
      <c r="V1" s="313"/>
      <c r="W1" s="313"/>
      <c r="X1" s="313"/>
      <c r="Y1" s="313"/>
      <c r="Z1" s="314"/>
    </row>
    <row r="2" spans="1:26" s="315" customFormat="1" ht="22.5" customHeight="1">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row>
    <row r="3" spans="1:26" s="318" customFormat="1" ht="22.5" customHeight="1">
      <c r="A3" s="316" t="s">
        <v>495</v>
      </c>
      <c r="B3" s="316"/>
      <c r="C3" s="316"/>
      <c r="D3" s="316"/>
      <c r="E3" s="316"/>
      <c r="F3" s="316"/>
      <c r="G3" s="316"/>
      <c r="H3" s="316"/>
      <c r="I3" s="316"/>
      <c r="J3" s="316"/>
      <c r="K3" s="316"/>
      <c r="L3" s="316"/>
      <c r="M3" s="316"/>
      <c r="N3" s="316"/>
      <c r="O3" s="316"/>
      <c r="P3" s="316"/>
      <c r="Q3" s="316"/>
      <c r="R3" s="316"/>
      <c r="S3" s="316"/>
      <c r="T3" s="316"/>
      <c r="U3" s="316"/>
      <c r="V3" s="316"/>
      <c r="W3" s="316"/>
      <c r="X3" s="316"/>
      <c r="Y3" s="316"/>
      <c r="Z3" s="317"/>
    </row>
    <row r="4" spans="1:26" s="322" customFormat="1" ht="22.5" customHeight="1">
      <c r="A4" s="319" t="s">
        <v>470</v>
      </c>
      <c r="B4" s="320"/>
      <c r="C4" s="320"/>
      <c r="D4" s="320"/>
      <c r="E4" s="320"/>
      <c r="F4" s="320"/>
      <c r="G4" s="320"/>
      <c r="H4" s="320"/>
      <c r="I4" s="320"/>
      <c r="J4" s="320"/>
      <c r="K4" s="320"/>
      <c r="L4" s="320"/>
      <c r="M4" s="320"/>
      <c r="N4" s="320"/>
      <c r="O4" s="320"/>
      <c r="P4" s="320"/>
      <c r="Q4" s="320"/>
      <c r="R4" s="320"/>
      <c r="S4" s="320"/>
      <c r="T4" s="320"/>
      <c r="U4" s="320"/>
      <c r="V4" s="320"/>
      <c r="W4" s="320"/>
      <c r="X4" s="320"/>
      <c r="Y4" s="320"/>
      <c r="Z4" s="321"/>
    </row>
    <row r="5" spans="1:26" s="322" customFormat="1" ht="22.5" customHeight="1">
      <c r="A5" s="323" t="s">
        <v>496</v>
      </c>
      <c r="B5" s="323"/>
      <c r="C5" s="323"/>
      <c r="D5" s="324"/>
      <c r="E5" s="325"/>
      <c r="F5" s="326"/>
      <c r="G5" s="327" t="s">
        <v>497</v>
      </c>
      <c r="H5" s="328"/>
      <c r="I5" s="328"/>
      <c r="J5" s="328"/>
      <c r="K5" s="328"/>
      <c r="L5" s="328"/>
      <c r="M5" s="328"/>
      <c r="N5" s="328"/>
      <c r="O5" s="328"/>
      <c r="P5" s="328"/>
      <c r="Q5" s="328"/>
      <c r="R5" s="328"/>
      <c r="S5" s="328"/>
      <c r="T5" s="329"/>
      <c r="U5" s="327" t="s">
        <v>498</v>
      </c>
      <c r="V5" s="329"/>
      <c r="W5" s="327" t="s">
        <v>499</v>
      </c>
      <c r="X5" s="329"/>
      <c r="Y5" s="330" t="s">
        <v>500</v>
      </c>
      <c r="Z5" s="331"/>
    </row>
    <row r="6" spans="1:26" s="322" customFormat="1" ht="22.5" customHeight="1">
      <c r="A6" s="323"/>
      <c r="B6" s="323"/>
      <c r="C6" s="323"/>
      <c r="D6" s="324"/>
      <c r="E6" s="332" t="s">
        <v>501</v>
      </c>
      <c r="F6" s="333"/>
      <c r="G6" s="327" t="s">
        <v>502</v>
      </c>
      <c r="H6" s="328"/>
      <c r="I6" s="327" t="s">
        <v>503</v>
      </c>
      <c r="J6" s="329"/>
      <c r="K6" s="328" t="s">
        <v>504</v>
      </c>
      <c r="L6" s="328"/>
      <c r="M6" s="327" t="s">
        <v>505</v>
      </c>
      <c r="N6" s="329"/>
      <c r="O6" s="327" t="s">
        <v>506</v>
      </c>
      <c r="P6" s="329"/>
      <c r="Q6" s="328" t="s">
        <v>507</v>
      </c>
      <c r="R6" s="329"/>
      <c r="S6" s="327" t="s">
        <v>508</v>
      </c>
      <c r="T6" s="329"/>
      <c r="U6" s="332"/>
      <c r="V6" s="334"/>
      <c r="W6" s="332"/>
      <c r="X6" s="334"/>
      <c r="Y6" s="330"/>
      <c r="Z6" s="331"/>
    </row>
    <row r="7" spans="1:26" s="322" customFormat="1" ht="22.5" customHeight="1">
      <c r="A7" s="323"/>
      <c r="B7" s="323"/>
      <c r="C7" s="323"/>
      <c r="D7" s="324"/>
      <c r="E7" s="335" t="s">
        <v>509</v>
      </c>
      <c r="F7" s="336"/>
      <c r="G7" s="335"/>
      <c r="H7" s="336"/>
      <c r="I7" s="335"/>
      <c r="J7" s="337"/>
      <c r="K7" s="336" t="s">
        <v>510</v>
      </c>
      <c r="L7" s="336"/>
      <c r="M7" s="335" t="s">
        <v>510</v>
      </c>
      <c r="N7" s="337"/>
      <c r="O7" s="335" t="s">
        <v>510</v>
      </c>
      <c r="P7" s="337"/>
      <c r="Q7" s="336" t="s">
        <v>511</v>
      </c>
      <c r="R7" s="337"/>
      <c r="S7" s="335"/>
      <c r="T7" s="337"/>
      <c r="U7" s="332"/>
      <c r="V7" s="334"/>
      <c r="W7" s="335"/>
      <c r="X7" s="337"/>
      <c r="Y7" s="338"/>
      <c r="Z7" s="331"/>
    </row>
    <row r="8" spans="1:26" s="322" customFormat="1" ht="27" customHeight="1">
      <c r="A8" s="339" t="s">
        <v>490</v>
      </c>
      <c r="B8" s="340"/>
      <c r="C8" s="341" t="s">
        <v>512</v>
      </c>
      <c r="D8" s="342"/>
      <c r="E8" s="343">
        <v>2</v>
      </c>
      <c r="F8" s="344"/>
      <c r="G8" s="343"/>
      <c r="H8" s="344"/>
      <c r="I8" s="343">
        <v>18040</v>
      </c>
      <c r="J8" s="345"/>
      <c r="K8" s="344">
        <v>6459</v>
      </c>
      <c r="L8" s="344"/>
      <c r="M8" s="343"/>
      <c r="N8" s="345"/>
      <c r="O8" s="343"/>
      <c r="P8" s="345"/>
      <c r="Q8" s="344">
        <v>610</v>
      </c>
      <c r="R8" s="345"/>
      <c r="S8" s="343">
        <f t="shared" ref="S8:S15" si="0">SUM(G8:Q8)</f>
        <v>25109</v>
      </c>
      <c r="T8" s="345"/>
      <c r="U8" s="346">
        <v>4587</v>
      </c>
      <c r="V8" s="347"/>
      <c r="W8" s="343">
        <f>S8+U8</f>
        <v>29696</v>
      </c>
      <c r="X8" s="345"/>
      <c r="Y8" s="348"/>
    </row>
    <row r="9" spans="1:26" s="322" customFormat="1" ht="27" customHeight="1">
      <c r="A9" s="323"/>
      <c r="B9" s="349"/>
      <c r="C9" s="350" t="s">
        <v>513</v>
      </c>
      <c r="D9" s="351"/>
      <c r="E9" s="346">
        <v>14</v>
      </c>
      <c r="F9" s="352"/>
      <c r="G9" s="346">
        <v>41400</v>
      </c>
      <c r="H9" s="352"/>
      <c r="I9" s="346"/>
      <c r="J9" s="347"/>
      <c r="K9" s="352">
        <v>12300</v>
      </c>
      <c r="L9" s="352"/>
      <c r="M9" s="346"/>
      <c r="N9" s="347"/>
      <c r="O9" s="346"/>
      <c r="P9" s="347"/>
      <c r="Q9" s="352"/>
      <c r="R9" s="347"/>
      <c r="S9" s="343">
        <f t="shared" si="0"/>
        <v>53700</v>
      </c>
      <c r="T9" s="347"/>
      <c r="U9" s="346">
        <v>11057</v>
      </c>
      <c r="V9" s="353"/>
      <c r="W9" s="343">
        <f>S9+U9</f>
        <v>64757</v>
      </c>
      <c r="X9" s="353"/>
      <c r="Y9" s="348"/>
    </row>
    <row r="10" spans="1:26" s="322" customFormat="1" ht="27" customHeight="1">
      <c r="A10" s="323"/>
      <c r="B10" s="349"/>
      <c r="C10" s="350" t="s">
        <v>507</v>
      </c>
      <c r="D10" s="351"/>
      <c r="E10" s="346">
        <f>1+582</f>
        <v>583</v>
      </c>
      <c r="F10" s="352"/>
      <c r="G10" s="346">
        <v>19185</v>
      </c>
      <c r="H10" s="352"/>
      <c r="I10" s="346">
        <v>6960</v>
      </c>
      <c r="J10" s="347"/>
      <c r="K10" s="352">
        <v>2453</v>
      </c>
      <c r="L10" s="352"/>
      <c r="M10" s="346"/>
      <c r="N10" s="347"/>
      <c r="O10" s="346"/>
      <c r="P10" s="347"/>
      <c r="Q10" s="352"/>
      <c r="R10" s="345"/>
      <c r="S10" s="343">
        <f t="shared" si="0"/>
        <v>28598</v>
      </c>
      <c r="T10" s="345"/>
      <c r="U10" s="346">
        <v>1963</v>
      </c>
      <c r="V10" s="347"/>
      <c r="W10" s="343">
        <f>S10+U10</f>
        <v>30561</v>
      </c>
      <c r="X10" s="347"/>
      <c r="Y10" s="348"/>
    </row>
    <row r="11" spans="1:26" s="322" customFormat="1" ht="27" customHeight="1">
      <c r="A11" s="323"/>
      <c r="B11" s="349"/>
      <c r="C11" s="350" t="s">
        <v>508</v>
      </c>
      <c r="D11" s="351"/>
      <c r="E11" s="346">
        <f>SUM(E8:E10)</f>
        <v>599</v>
      </c>
      <c r="F11" s="352"/>
      <c r="G11" s="346">
        <f>SUM(G8:G10)</f>
        <v>60585</v>
      </c>
      <c r="H11" s="352"/>
      <c r="I11" s="346">
        <f>SUM(I8:I10)</f>
        <v>25000</v>
      </c>
      <c r="J11" s="347"/>
      <c r="K11" s="352">
        <f>SUM(K8:K10)</f>
        <v>21212</v>
      </c>
      <c r="L11" s="347">
        <f>SUM(L8:L10)</f>
        <v>0</v>
      </c>
      <c r="M11" s="352">
        <f>SUM(M8:M10)</f>
        <v>0</v>
      </c>
      <c r="N11" s="347"/>
      <c r="O11" s="346">
        <f>SUM(O8:O10)</f>
        <v>0</v>
      </c>
      <c r="P11" s="347"/>
      <c r="Q11" s="352">
        <f>SUM(Q8:Q10)</f>
        <v>610</v>
      </c>
      <c r="R11" s="345"/>
      <c r="S11" s="343">
        <f t="shared" si="0"/>
        <v>107407</v>
      </c>
      <c r="T11" s="345"/>
      <c r="U11" s="346">
        <f>SUM(U8:U10)</f>
        <v>17607</v>
      </c>
      <c r="V11" s="347"/>
      <c r="W11" s="346">
        <f>SUM(S11:U11)</f>
        <v>125014</v>
      </c>
      <c r="X11" s="347"/>
      <c r="Y11" s="348"/>
    </row>
    <row r="12" spans="1:26" s="322" customFormat="1" ht="27" customHeight="1">
      <c r="A12" s="339" t="s">
        <v>514</v>
      </c>
      <c r="B12" s="340"/>
      <c r="C12" s="341" t="s">
        <v>512</v>
      </c>
      <c r="D12" s="342"/>
      <c r="E12" s="343">
        <v>2</v>
      </c>
      <c r="F12" s="344"/>
      <c r="G12" s="343"/>
      <c r="H12" s="344"/>
      <c r="I12" s="343">
        <v>18720</v>
      </c>
      <c r="J12" s="345"/>
      <c r="K12" s="344">
        <v>6459</v>
      </c>
      <c r="L12" s="344"/>
      <c r="M12" s="343"/>
      <c r="N12" s="345"/>
      <c r="O12" s="343"/>
      <c r="P12" s="345"/>
      <c r="Q12" s="344"/>
      <c r="R12" s="345"/>
      <c r="S12" s="343">
        <f t="shared" si="0"/>
        <v>25179</v>
      </c>
      <c r="T12" s="345"/>
      <c r="U12" s="346">
        <v>4444</v>
      </c>
      <c r="V12" s="347"/>
      <c r="W12" s="343">
        <f>S12+U12</f>
        <v>29623</v>
      </c>
      <c r="X12" s="345"/>
      <c r="Y12" s="348"/>
    </row>
    <row r="13" spans="1:26" s="322" customFormat="1" ht="27" customHeight="1">
      <c r="A13" s="323"/>
      <c r="B13" s="349"/>
      <c r="C13" s="350" t="s">
        <v>513</v>
      </c>
      <c r="D13" s="351"/>
      <c r="E13" s="346">
        <v>14</v>
      </c>
      <c r="F13" s="352"/>
      <c r="G13" s="346">
        <v>41400</v>
      </c>
      <c r="H13" s="352"/>
      <c r="I13" s="346"/>
      <c r="J13" s="347"/>
      <c r="K13" s="352">
        <v>12300</v>
      </c>
      <c r="L13" s="352"/>
      <c r="M13" s="346"/>
      <c r="N13" s="347"/>
      <c r="O13" s="346"/>
      <c r="P13" s="347"/>
      <c r="Q13" s="352"/>
      <c r="R13" s="347"/>
      <c r="S13" s="343">
        <f t="shared" si="0"/>
        <v>53700</v>
      </c>
      <c r="T13" s="347"/>
      <c r="U13" s="346">
        <v>11057</v>
      </c>
      <c r="V13" s="353"/>
      <c r="W13" s="343">
        <f>S13+U13</f>
        <v>64757</v>
      </c>
      <c r="X13" s="353"/>
      <c r="Y13" s="348"/>
    </row>
    <row r="14" spans="1:26" s="322" customFormat="1" ht="27" customHeight="1">
      <c r="A14" s="323"/>
      <c r="B14" s="349"/>
      <c r="C14" s="350" t="s">
        <v>507</v>
      </c>
      <c r="D14" s="351"/>
      <c r="E14" s="346">
        <f>1+582</f>
        <v>583</v>
      </c>
      <c r="F14" s="352"/>
      <c r="G14" s="346">
        <v>19185</v>
      </c>
      <c r="H14" s="352"/>
      <c r="I14" s="346">
        <v>6960</v>
      </c>
      <c r="J14" s="347"/>
      <c r="K14" s="352">
        <v>2453</v>
      </c>
      <c r="L14" s="352"/>
      <c r="M14" s="346"/>
      <c r="N14" s="347"/>
      <c r="O14" s="346"/>
      <c r="P14" s="347"/>
      <c r="Q14" s="352"/>
      <c r="R14" s="345"/>
      <c r="S14" s="343">
        <f t="shared" si="0"/>
        <v>28598</v>
      </c>
      <c r="T14" s="345"/>
      <c r="U14" s="346">
        <v>1955</v>
      </c>
      <c r="V14" s="347"/>
      <c r="W14" s="343">
        <f>S14+U14</f>
        <v>30553</v>
      </c>
      <c r="X14" s="347"/>
      <c r="Y14" s="348"/>
    </row>
    <row r="15" spans="1:26" s="322" customFormat="1" ht="27" customHeight="1">
      <c r="A15" s="323"/>
      <c r="B15" s="349"/>
      <c r="C15" s="350" t="s">
        <v>508</v>
      </c>
      <c r="D15" s="351"/>
      <c r="E15" s="346">
        <f>SUM(E12:E14)</f>
        <v>599</v>
      </c>
      <c r="F15" s="352"/>
      <c r="G15" s="346">
        <f>SUM(G12:G14)</f>
        <v>60585</v>
      </c>
      <c r="H15" s="352"/>
      <c r="I15" s="346">
        <f>SUM(I12:I14)</f>
        <v>25680</v>
      </c>
      <c r="J15" s="347"/>
      <c r="K15" s="352">
        <f>SUM(K12:K14)</f>
        <v>21212</v>
      </c>
      <c r="L15" s="347">
        <f>SUM(L12:L14)</f>
        <v>0</v>
      </c>
      <c r="M15" s="352">
        <f>SUM(M12:M14)</f>
        <v>0</v>
      </c>
      <c r="N15" s="347"/>
      <c r="O15" s="346">
        <f>SUM(O12:O14)</f>
        <v>0</v>
      </c>
      <c r="P15" s="347"/>
      <c r="Q15" s="352">
        <f>SUM(Q12:Q14)</f>
        <v>0</v>
      </c>
      <c r="R15" s="345"/>
      <c r="S15" s="343">
        <f t="shared" si="0"/>
        <v>107477</v>
      </c>
      <c r="T15" s="345"/>
      <c r="U15" s="346">
        <f>SUM(U12:U14)</f>
        <v>17456</v>
      </c>
      <c r="V15" s="347"/>
      <c r="W15" s="346">
        <f>SUM(S15:U15)</f>
        <v>124933</v>
      </c>
      <c r="X15" s="347"/>
      <c r="Y15" s="348"/>
    </row>
    <row r="16" spans="1:26" s="322" customFormat="1" ht="27" customHeight="1">
      <c r="A16" s="339" t="s">
        <v>515</v>
      </c>
      <c r="B16" s="340"/>
      <c r="C16" s="341" t="s">
        <v>512</v>
      </c>
      <c r="D16" s="342"/>
      <c r="E16" s="343">
        <f>E8-E12</f>
        <v>0</v>
      </c>
      <c r="F16" s="344"/>
      <c r="G16" s="343">
        <f>G8-G12</f>
        <v>0</v>
      </c>
      <c r="H16" s="344"/>
      <c r="I16" s="343">
        <f>I8-I12</f>
        <v>-680</v>
      </c>
      <c r="J16" s="345"/>
      <c r="K16" s="344">
        <f>K8-K12</f>
        <v>0</v>
      </c>
      <c r="L16" s="344"/>
      <c r="M16" s="343">
        <f>M8-M12</f>
        <v>0</v>
      </c>
      <c r="N16" s="345"/>
      <c r="O16" s="343">
        <f>O8-O12</f>
        <v>0</v>
      </c>
      <c r="P16" s="345"/>
      <c r="Q16" s="344">
        <f>Q8-Q12</f>
        <v>610</v>
      </c>
      <c r="R16" s="345"/>
      <c r="S16" s="343">
        <f>S8-S12</f>
        <v>-70</v>
      </c>
      <c r="T16" s="345"/>
      <c r="U16" s="346">
        <f>U8-U12</f>
        <v>143</v>
      </c>
      <c r="V16" s="347"/>
      <c r="W16" s="343">
        <f>W8-W12</f>
        <v>73</v>
      </c>
      <c r="X16" s="345"/>
      <c r="Y16" s="348"/>
    </row>
    <row r="17" spans="1:25" s="322" customFormat="1" ht="27" customHeight="1">
      <c r="A17" s="323"/>
      <c r="B17" s="349"/>
      <c r="C17" s="350" t="s">
        <v>513</v>
      </c>
      <c r="D17" s="351"/>
      <c r="E17" s="343">
        <f>E9-E13</f>
        <v>0</v>
      </c>
      <c r="F17" s="352"/>
      <c r="G17" s="343">
        <f>G9-G13</f>
        <v>0</v>
      </c>
      <c r="H17" s="352"/>
      <c r="I17" s="343">
        <f>I9-I13</f>
        <v>0</v>
      </c>
      <c r="J17" s="347"/>
      <c r="K17" s="344">
        <f>K9-K13</f>
        <v>0</v>
      </c>
      <c r="L17" s="352"/>
      <c r="M17" s="343">
        <f>M9-M13</f>
        <v>0</v>
      </c>
      <c r="N17" s="347"/>
      <c r="O17" s="343">
        <f>O9-O13</f>
        <v>0</v>
      </c>
      <c r="P17" s="347"/>
      <c r="Q17" s="344">
        <f>Q9-Q13</f>
        <v>0</v>
      </c>
      <c r="R17" s="347"/>
      <c r="S17" s="343">
        <f>S9-S13</f>
        <v>0</v>
      </c>
      <c r="T17" s="347"/>
      <c r="U17" s="354">
        <f>U9-U13</f>
        <v>0</v>
      </c>
      <c r="V17" s="355"/>
      <c r="W17" s="356">
        <f>W9-W13</f>
        <v>0</v>
      </c>
      <c r="X17" s="353"/>
      <c r="Y17" s="348"/>
    </row>
    <row r="18" spans="1:25" s="322" customFormat="1" ht="27" customHeight="1">
      <c r="A18" s="323"/>
      <c r="B18" s="349"/>
      <c r="C18" s="350" t="s">
        <v>507</v>
      </c>
      <c r="D18" s="351"/>
      <c r="E18" s="343">
        <f>E10-E14</f>
        <v>0</v>
      </c>
      <c r="F18" s="352"/>
      <c r="G18" s="343">
        <f>G10-G14</f>
        <v>0</v>
      </c>
      <c r="H18" s="352"/>
      <c r="I18" s="343">
        <f>I10-I14</f>
        <v>0</v>
      </c>
      <c r="J18" s="347"/>
      <c r="K18" s="344">
        <f>K10-K14</f>
        <v>0</v>
      </c>
      <c r="L18" s="352"/>
      <c r="M18" s="343">
        <f>M10-M14</f>
        <v>0</v>
      </c>
      <c r="N18" s="347"/>
      <c r="O18" s="343">
        <f>O10-O14</f>
        <v>0</v>
      </c>
      <c r="P18" s="347"/>
      <c r="Q18" s="344">
        <f>Q10-Q14</f>
        <v>0</v>
      </c>
      <c r="R18" s="345"/>
      <c r="S18" s="343">
        <f>S10-S14</f>
        <v>0</v>
      </c>
      <c r="T18" s="345"/>
      <c r="U18" s="354">
        <f>U10-U14</f>
        <v>8</v>
      </c>
      <c r="V18" s="357"/>
      <c r="W18" s="356">
        <f>W10-W14</f>
        <v>8</v>
      </c>
      <c r="X18" s="347"/>
      <c r="Y18" s="348"/>
    </row>
    <row r="19" spans="1:25" s="322" customFormat="1" ht="27" customHeight="1">
      <c r="A19" s="323"/>
      <c r="B19" s="349"/>
      <c r="C19" s="350" t="s">
        <v>508</v>
      </c>
      <c r="D19" s="351"/>
      <c r="E19" s="343">
        <f>E11-E15</f>
        <v>0</v>
      </c>
      <c r="F19" s="352"/>
      <c r="G19" s="343">
        <f>G11-G15</f>
        <v>0</v>
      </c>
      <c r="H19" s="352"/>
      <c r="I19" s="343">
        <f>I11-I15</f>
        <v>-680</v>
      </c>
      <c r="J19" s="347"/>
      <c r="K19" s="344">
        <f>K11-K15</f>
        <v>0</v>
      </c>
      <c r="L19" s="347"/>
      <c r="M19" s="343">
        <f>M11-M15</f>
        <v>0</v>
      </c>
      <c r="N19" s="347"/>
      <c r="O19" s="343">
        <f>O11-O15</f>
        <v>0</v>
      </c>
      <c r="P19" s="347"/>
      <c r="Q19" s="344">
        <f>Q11-Q15</f>
        <v>610</v>
      </c>
      <c r="R19" s="345"/>
      <c r="S19" s="343">
        <f>S11-S15</f>
        <v>-70</v>
      </c>
      <c r="T19" s="345"/>
      <c r="U19" s="354">
        <f>U11-U15</f>
        <v>151</v>
      </c>
      <c r="V19" s="357"/>
      <c r="W19" s="356">
        <f>W11-W15</f>
        <v>81</v>
      </c>
      <c r="X19" s="347"/>
      <c r="Y19" s="348"/>
    </row>
    <row r="20" spans="1:25" s="322" customFormat="1" ht="14.25">
      <c r="A20" s="331"/>
    </row>
    <row r="21" spans="1:25" s="322" customFormat="1" ht="14.25"/>
    <row r="22" spans="1:25" s="322" customFormat="1" ht="14.25"/>
    <row r="23" spans="1:25" s="322" customFormat="1" ht="14.25"/>
    <row r="24" spans="1:25" s="322" customFormat="1" ht="14.25"/>
    <row r="25" spans="1:25" s="322" customFormat="1" ht="14.25"/>
    <row r="26" spans="1:25" s="322" customFormat="1" ht="14.25"/>
    <row r="27" spans="1:25" s="322" customFormat="1" ht="14.25"/>
    <row r="28" spans="1:25" s="322" customFormat="1" ht="14.25"/>
    <row r="29" spans="1:25" s="322" customFormat="1" ht="14.25"/>
    <row r="30" spans="1:25" s="322" customFormat="1" ht="14.25"/>
    <row r="31" spans="1:25" s="322" customFormat="1" ht="14.25"/>
    <row r="32" spans="1:25" s="322" customFormat="1" ht="14.25"/>
    <row r="33" s="322" customFormat="1" ht="14.25"/>
    <row r="34" s="322" customFormat="1" ht="14.25"/>
    <row r="35" s="322" customFormat="1" ht="14.25"/>
    <row r="36" s="322" customFormat="1" ht="14.25"/>
    <row r="37" s="322" customFormat="1" ht="14.25"/>
    <row r="38" s="322" customFormat="1" ht="14.25"/>
    <row r="39" s="322" customFormat="1" ht="14.25"/>
    <row r="40" s="322" customFormat="1" ht="14.25"/>
    <row r="41" s="322" customFormat="1" ht="14.25"/>
    <row r="42" s="322" customFormat="1" ht="14.25"/>
    <row r="43" s="322" customFormat="1" ht="14.25"/>
    <row r="44" s="322" customFormat="1" ht="14.25"/>
    <row r="45" s="322" customFormat="1" ht="14.25"/>
    <row r="46" s="322" customFormat="1" ht="14.25"/>
    <row r="47" s="322" customFormat="1" ht="14.25"/>
    <row r="48" s="322" customFormat="1" ht="14.25"/>
    <row r="49" s="322" customFormat="1" ht="14.25"/>
    <row r="50" s="322" customFormat="1" ht="14.25"/>
    <row r="51" s="322" customFormat="1" ht="14.25"/>
    <row r="52" s="322" customFormat="1" ht="14.25"/>
    <row r="53" s="322" customFormat="1" ht="14.25"/>
    <row r="54" s="322" customFormat="1" ht="14.25"/>
    <row r="55" s="322" customFormat="1" ht="14.25"/>
  </sheetData>
  <mergeCells count="24">
    <mergeCell ref="A12:A15"/>
    <mergeCell ref="A16:A19"/>
    <mergeCell ref="E7:F7"/>
    <mergeCell ref="K7:L7"/>
    <mergeCell ref="M7:N7"/>
    <mergeCell ref="O7:P7"/>
    <mergeCell ref="Q7:R7"/>
    <mergeCell ref="A8:A11"/>
    <mergeCell ref="I6:J7"/>
    <mergeCell ref="K6:L6"/>
    <mergeCell ref="M6:N6"/>
    <mergeCell ref="O6:P6"/>
    <mergeCell ref="Q6:R6"/>
    <mergeCell ref="S6:T7"/>
    <mergeCell ref="A1:Y1"/>
    <mergeCell ref="A3:Y3"/>
    <mergeCell ref="A4:Y4"/>
    <mergeCell ref="A5:D7"/>
    <mergeCell ref="G5:T5"/>
    <mergeCell ref="U5:V7"/>
    <mergeCell ref="W5:X7"/>
    <mergeCell ref="Y5:Y7"/>
    <mergeCell ref="E6:F6"/>
    <mergeCell ref="G6:H7"/>
  </mergeCells>
  <phoneticPr fontId="1"/>
  <pageMargins left="0.78740157480314965" right="0.39370078740157483" top="0.98425196850393704" bottom="0.98425196850393704" header="0.51181102362204722" footer="0.51181102362204722"/>
  <pageSetup paperSize="9" firstPageNumber="24" orientation="landscape" useFirstPageNumber="1" r:id="rId1"/>
  <headerFooter differentOddEven="1" scaleWithDoc="0" alignWithMargins="0">
    <oddFooter>&amp;C&amp;"ＭＳ 明朝,標準"- &amp;P -&amp;R&amp;"ＭＳ 明朝,標準"一般会計</oddFooter>
    <evenHeader>&amp;C&amp;"ＭＳ 明朝,標準"- &amp;P -&amp;R&amp;"ＭＳ 明朝,標準"一般会計</even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EC4C-3197-4E0C-A486-32CAF2191C6C}">
  <dimension ref="A1:BC66"/>
  <sheetViews>
    <sheetView showZeros="0" view="pageBreakPreview" zoomScaleNormal="100" zoomScaleSheetLayoutView="100" workbookViewId="0">
      <selection activeCell="E2" sqref="E2"/>
    </sheetView>
  </sheetViews>
  <sheetFormatPr defaultColWidth="2.75" defaultRowHeight="23.25" customHeight="1"/>
  <cols>
    <col min="1" max="7" width="2.875" style="358" customWidth="1"/>
    <col min="8" max="51" width="2.625" style="358" customWidth="1"/>
    <col min="52" max="52" width="6.25" style="358" hidden="1" customWidth="1"/>
    <col min="53" max="16384" width="2.75" style="358"/>
  </cols>
  <sheetData>
    <row r="1" spans="1:51" s="322" customFormat="1" ht="23.25" customHeight="1">
      <c r="A1" s="322" t="s">
        <v>516</v>
      </c>
    </row>
    <row r="2" spans="1:51" ht="23.25" customHeight="1">
      <c r="A2" s="358" t="s">
        <v>517</v>
      </c>
      <c r="AY2" s="359" t="s">
        <v>470</v>
      </c>
    </row>
    <row r="3" spans="1:51" ht="19.5" customHeight="1">
      <c r="A3" s="327" t="s">
        <v>518</v>
      </c>
      <c r="B3" s="328"/>
      <c r="C3" s="329"/>
      <c r="D3" s="360" t="s">
        <v>519</v>
      </c>
      <c r="E3" s="328"/>
      <c r="F3" s="328"/>
      <c r="G3" s="329"/>
      <c r="H3" s="327" t="s">
        <v>520</v>
      </c>
      <c r="I3" s="328"/>
      <c r="J3" s="328"/>
      <c r="K3" s="328"/>
      <c r="L3" s="328"/>
      <c r="M3" s="328"/>
      <c r="N3" s="328"/>
      <c r="O3" s="328"/>
      <c r="P3" s="328"/>
      <c r="Q3" s="328"/>
      <c r="R3" s="328"/>
      <c r="S3" s="328"/>
      <c r="T3" s="328"/>
      <c r="U3" s="328"/>
      <c r="V3" s="328"/>
      <c r="W3" s="328"/>
      <c r="X3" s="328"/>
      <c r="Y3" s="328"/>
      <c r="Z3" s="328"/>
      <c r="AA3" s="328"/>
      <c r="AB3" s="328"/>
      <c r="AC3" s="328"/>
      <c r="AD3" s="328"/>
      <c r="AE3" s="329"/>
      <c r="AF3" s="327" t="s">
        <v>521</v>
      </c>
      <c r="AG3" s="328"/>
      <c r="AH3" s="328"/>
      <c r="AI3" s="328"/>
      <c r="AJ3" s="328"/>
      <c r="AK3" s="329"/>
      <c r="AL3" s="327" t="s">
        <v>522</v>
      </c>
      <c r="AM3" s="328"/>
      <c r="AN3" s="328"/>
      <c r="AO3" s="328"/>
      <c r="AP3" s="328"/>
      <c r="AQ3" s="329"/>
      <c r="AR3" s="324" t="s">
        <v>523</v>
      </c>
      <c r="AS3" s="361"/>
      <c r="AT3" s="361"/>
      <c r="AU3" s="362"/>
      <c r="AV3" s="362"/>
      <c r="AW3" s="362"/>
      <c r="AX3" s="362"/>
      <c r="AY3" s="363"/>
    </row>
    <row r="4" spans="1:51" ht="19.5" customHeight="1">
      <c r="A4" s="332"/>
      <c r="B4" s="333"/>
      <c r="C4" s="334"/>
      <c r="D4" s="332"/>
      <c r="E4" s="333"/>
      <c r="F4" s="333"/>
      <c r="G4" s="334"/>
      <c r="H4" s="335"/>
      <c r="I4" s="336"/>
      <c r="J4" s="336"/>
      <c r="K4" s="336"/>
      <c r="L4" s="336"/>
      <c r="M4" s="336"/>
      <c r="N4" s="336"/>
      <c r="O4" s="336"/>
      <c r="P4" s="336"/>
      <c r="Q4" s="336"/>
      <c r="R4" s="336"/>
      <c r="S4" s="336"/>
      <c r="T4" s="336"/>
      <c r="U4" s="336"/>
      <c r="V4" s="336"/>
      <c r="W4" s="336"/>
      <c r="X4" s="336"/>
      <c r="Y4" s="336"/>
      <c r="Z4" s="336"/>
      <c r="AA4" s="336"/>
      <c r="AB4" s="336"/>
      <c r="AC4" s="336"/>
      <c r="AD4" s="336"/>
      <c r="AE4" s="337"/>
      <c r="AF4" s="332"/>
      <c r="AG4" s="333"/>
      <c r="AH4" s="333"/>
      <c r="AI4" s="333"/>
      <c r="AJ4" s="333"/>
      <c r="AK4" s="334"/>
      <c r="AL4" s="332"/>
      <c r="AM4" s="333"/>
      <c r="AN4" s="333"/>
      <c r="AO4" s="333"/>
      <c r="AP4" s="333"/>
      <c r="AQ4" s="334"/>
      <c r="AR4" s="324"/>
      <c r="AS4" s="361"/>
      <c r="AT4" s="361"/>
      <c r="AU4" s="362"/>
      <c r="AV4" s="362"/>
      <c r="AW4" s="362"/>
      <c r="AX4" s="362"/>
      <c r="AY4" s="363"/>
    </row>
    <row r="5" spans="1:51" ht="19.5" customHeight="1">
      <c r="A5" s="332"/>
      <c r="B5" s="333"/>
      <c r="C5" s="334"/>
      <c r="D5" s="332"/>
      <c r="E5" s="333"/>
      <c r="F5" s="333"/>
      <c r="G5" s="334"/>
      <c r="H5" s="327" t="s">
        <v>524</v>
      </c>
      <c r="I5" s="328"/>
      <c r="J5" s="328"/>
      <c r="K5" s="328"/>
      <c r="L5" s="328"/>
      <c r="M5" s="329"/>
      <c r="N5" s="327" t="s">
        <v>525</v>
      </c>
      <c r="O5" s="328"/>
      <c r="P5" s="328"/>
      <c r="Q5" s="328"/>
      <c r="R5" s="328"/>
      <c r="S5" s="329"/>
      <c r="T5" s="327" t="s">
        <v>526</v>
      </c>
      <c r="U5" s="328"/>
      <c r="V5" s="328"/>
      <c r="W5" s="328"/>
      <c r="X5" s="328"/>
      <c r="Y5" s="329"/>
      <c r="Z5" s="327" t="s">
        <v>508</v>
      </c>
      <c r="AA5" s="328"/>
      <c r="AB5" s="328"/>
      <c r="AC5" s="328"/>
      <c r="AD5" s="328"/>
      <c r="AE5" s="329"/>
      <c r="AF5" s="332"/>
      <c r="AG5" s="333"/>
      <c r="AH5" s="333"/>
      <c r="AI5" s="333"/>
      <c r="AJ5" s="333"/>
      <c r="AK5" s="334"/>
      <c r="AL5" s="332"/>
      <c r="AM5" s="333"/>
      <c r="AN5" s="333"/>
      <c r="AO5" s="333"/>
      <c r="AP5" s="333"/>
      <c r="AQ5" s="334"/>
      <c r="AR5" s="324"/>
      <c r="AS5" s="361"/>
      <c r="AT5" s="361"/>
      <c r="AU5" s="362"/>
      <c r="AV5" s="362"/>
      <c r="AW5" s="362"/>
      <c r="AX5" s="362"/>
      <c r="AY5" s="363"/>
    </row>
    <row r="6" spans="1:51" ht="19.5" customHeight="1">
      <c r="A6" s="335"/>
      <c r="B6" s="336"/>
      <c r="C6" s="337"/>
      <c r="D6" s="335"/>
      <c r="E6" s="336"/>
      <c r="F6" s="336"/>
      <c r="G6" s="337"/>
      <c r="H6" s="335"/>
      <c r="I6" s="336"/>
      <c r="J6" s="336"/>
      <c r="K6" s="336"/>
      <c r="L6" s="336"/>
      <c r="M6" s="337"/>
      <c r="N6" s="335"/>
      <c r="O6" s="336"/>
      <c r="P6" s="336"/>
      <c r="Q6" s="336"/>
      <c r="R6" s="336"/>
      <c r="S6" s="337"/>
      <c r="T6" s="335"/>
      <c r="U6" s="336"/>
      <c r="V6" s="336"/>
      <c r="W6" s="336"/>
      <c r="X6" s="336"/>
      <c r="Y6" s="337"/>
      <c r="Z6" s="335"/>
      <c r="AA6" s="336"/>
      <c r="AB6" s="336"/>
      <c r="AC6" s="336"/>
      <c r="AD6" s="336"/>
      <c r="AE6" s="337"/>
      <c r="AF6" s="335"/>
      <c r="AG6" s="336"/>
      <c r="AH6" s="336"/>
      <c r="AI6" s="336"/>
      <c r="AJ6" s="336"/>
      <c r="AK6" s="337"/>
      <c r="AL6" s="335"/>
      <c r="AM6" s="336"/>
      <c r="AN6" s="336"/>
      <c r="AO6" s="336"/>
      <c r="AP6" s="336"/>
      <c r="AQ6" s="337"/>
      <c r="AR6" s="324"/>
      <c r="AS6" s="361"/>
      <c r="AT6" s="361"/>
      <c r="AU6" s="362"/>
      <c r="AV6" s="362"/>
      <c r="AW6" s="362"/>
      <c r="AX6" s="362"/>
      <c r="AY6" s="363"/>
    </row>
    <row r="7" spans="1:51" ht="21" customHeight="1">
      <c r="A7" s="327" t="s">
        <v>490</v>
      </c>
      <c r="B7" s="328"/>
      <c r="C7" s="329"/>
      <c r="D7" s="364">
        <f>D28+D50</f>
        <v>397</v>
      </c>
      <c r="E7" s="365"/>
      <c r="F7" s="365"/>
      <c r="G7" s="366"/>
      <c r="H7" s="367">
        <f>H50</f>
        <v>303577</v>
      </c>
      <c r="I7" s="368"/>
      <c r="J7" s="368"/>
      <c r="K7" s="368"/>
      <c r="L7" s="368"/>
      <c r="M7" s="369"/>
      <c r="N7" s="367">
        <f>H28</f>
        <v>828729</v>
      </c>
      <c r="O7" s="368"/>
      <c r="P7" s="368"/>
      <c r="Q7" s="368"/>
      <c r="R7" s="368"/>
      <c r="S7" s="369"/>
      <c r="T7" s="367">
        <f>P28+T50</f>
        <v>561388</v>
      </c>
      <c r="U7" s="368"/>
      <c r="V7" s="368"/>
      <c r="W7" s="368"/>
      <c r="X7" s="368"/>
      <c r="Y7" s="369"/>
      <c r="Z7" s="367">
        <f>H7+N7+T7</f>
        <v>1693694</v>
      </c>
      <c r="AA7" s="368"/>
      <c r="AB7" s="368"/>
      <c r="AC7" s="368"/>
      <c r="AD7" s="368"/>
      <c r="AE7" s="369"/>
      <c r="AF7" s="367">
        <f>AF28+AF50</f>
        <v>340245</v>
      </c>
      <c r="AG7" s="368"/>
      <c r="AH7" s="368"/>
      <c r="AI7" s="368"/>
      <c r="AJ7" s="368"/>
      <c r="AK7" s="369"/>
      <c r="AL7" s="367">
        <f>Z7+AF7</f>
        <v>2033939</v>
      </c>
      <c r="AM7" s="368"/>
      <c r="AN7" s="368"/>
      <c r="AO7" s="368"/>
      <c r="AP7" s="368"/>
      <c r="AQ7" s="369"/>
      <c r="AR7" s="370"/>
      <c r="AS7" s="371"/>
      <c r="AT7" s="371"/>
      <c r="AU7" s="372"/>
      <c r="AV7" s="372"/>
      <c r="AW7" s="372"/>
      <c r="AX7" s="372"/>
      <c r="AY7" s="373"/>
    </row>
    <row r="8" spans="1:51" ht="21" customHeight="1">
      <c r="A8" s="335"/>
      <c r="B8" s="336"/>
      <c r="C8" s="337"/>
      <c r="D8" s="374"/>
      <c r="E8" s="375"/>
      <c r="F8" s="375"/>
      <c r="G8" s="376"/>
      <c r="H8" s="377"/>
      <c r="I8" s="378"/>
      <c r="J8" s="378"/>
      <c r="K8" s="378"/>
      <c r="L8" s="378"/>
      <c r="M8" s="379"/>
      <c r="N8" s="377"/>
      <c r="O8" s="378"/>
      <c r="P8" s="378"/>
      <c r="Q8" s="378"/>
      <c r="R8" s="378"/>
      <c r="S8" s="379"/>
      <c r="T8" s="377"/>
      <c r="U8" s="378"/>
      <c r="V8" s="378"/>
      <c r="W8" s="378"/>
      <c r="X8" s="378"/>
      <c r="Y8" s="379"/>
      <c r="Z8" s="377"/>
      <c r="AA8" s="378"/>
      <c r="AB8" s="378"/>
      <c r="AC8" s="378"/>
      <c r="AD8" s="378"/>
      <c r="AE8" s="379"/>
      <c r="AF8" s="377"/>
      <c r="AG8" s="378"/>
      <c r="AH8" s="378"/>
      <c r="AI8" s="378"/>
      <c r="AJ8" s="378"/>
      <c r="AK8" s="379"/>
      <c r="AL8" s="377"/>
      <c r="AM8" s="378"/>
      <c r="AN8" s="378"/>
      <c r="AO8" s="378"/>
      <c r="AP8" s="378"/>
      <c r="AQ8" s="379"/>
      <c r="AR8" s="370"/>
      <c r="AS8" s="371"/>
      <c r="AT8" s="371"/>
      <c r="AU8" s="372"/>
      <c r="AV8" s="372"/>
      <c r="AW8" s="372"/>
      <c r="AX8" s="372"/>
      <c r="AY8" s="373"/>
    </row>
    <row r="9" spans="1:51" ht="21" customHeight="1">
      <c r="A9" s="327" t="s">
        <v>514</v>
      </c>
      <c r="B9" s="328"/>
      <c r="C9" s="329"/>
      <c r="D9" s="364">
        <f>SUM(D30,D52)</f>
        <v>398</v>
      </c>
      <c r="E9" s="365"/>
      <c r="F9" s="365"/>
      <c r="G9" s="366"/>
      <c r="H9" s="367">
        <f>H52</f>
        <v>303577</v>
      </c>
      <c r="I9" s="368"/>
      <c r="J9" s="368"/>
      <c r="K9" s="368"/>
      <c r="L9" s="368"/>
      <c r="M9" s="369"/>
      <c r="N9" s="367">
        <f>H30</f>
        <v>840150</v>
      </c>
      <c r="O9" s="368"/>
      <c r="P9" s="368"/>
      <c r="Q9" s="368"/>
      <c r="R9" s="368"/>
      <c r="S9" s="369"/>
      <c r="T9" s="367">
        <f>P30+T52</f>
        <v>565592</v>
      </c>
      <c r="U9" s="368"/>
      <c r="V9" s="368"/>
      <c r="W9" s="368"/>
      <c r="X9" s="368"/>
      <c r="Y9" s="369"/>
      <c r="Z9" s="367">
        <f>H9+N9+T9</f>
        <v>1709319</v>
      </c>
      <c r="AA9" s="368"/>
      <c r="AB9" s="368"/>
      <c r="AC9" s="368"/>
      <c r="AD9" s="368"/>
      <c r="AE9" s="369"/>
      <c r="AF9" s="367">
        <f>AF30+AF52</f>
        <v>337692</v>
      </c>
      <c r="AG9" s="368"/>
      <c r="AH9" s="368"/>
      <c r="AI9" s="368"/>
      <c r="AJ9" s="368"/>
      <c r="AK9" s="369"/>
      <c r="AL9" s="367">
        <f>Z9+AF9</f>
        <v>2047011</v>
      </c>
      <c r="AM9" s="368"/>
      <c r="AN9" s="368"/>
      <c r="AO9" s="368"/>
      <c r="AP9" s="368"/>
      <c r="AQ9" s="369"/>
      <c r="AR9" s="370"/>
      <c r="AS9" s="371"/>
      <c r="AT9" s="371"/>
      <c r="AU9" s="372"/>
      <c r="AV9" s="372"/>
      <c r="AW9" s="372"/>
      <c r="AX9" s="372"/>
      <c r="AY9" s="373"/>
    </row>
    <row r="10" spans="1:51" ht="21" customHeight="1">
      <c r="A10" s="335"/>
      <c r="B10" s="336"/>
      <c r="C10" s="337"/>
      <c r="D10" s="374"/>
      <c r="E10" s="375"/>
      <c r="F10" s="375"/>
      <c r="G10" s="376"/>
      <c r="H10" s="377"/>
      <c r="I10" s="378"/>
      <c r="J10" s="378"/>
      <c r="K10" s="378"/>
      <c r="L10" s="378"/>
      <c r="M10" s="379"/>
      <c r="N10" s="377"/>
      <c r="O10" s="378"/>
      <c r="P10" s="378"/>
      <c r="Q10" s="378"/>
      <c r="R10" s="378"/>
      <c r="S10" s="379"/>
      <c r="T10" s="377"/>
      <c r="U10" s="378"/>
      <c r="V10" s="378"/>
      <c r="W10" s="378"/>
      <c r="X10" s="378"/>
      <c r="Y10" s="379"/>
      <c r="Z10" s="377"/>
      <c r="AA10" s="378"/>
      <c r="AB10" s="378"/>
      <c r="AC10" s="378"/>
      <c r="AD10" s="378"/>
      <c r="AE10" s="379"/>
      <c r="AF10" s="377"/>
      <c r="AG10" s="378"/>
      <c r="AH10" s="378"/>
      <c r="AI10" s="378"/>
      <c r="AJ10" s="378"/>
      <c r="AK10" s="379"/>
      <c r="AL10" s="377"/>
      <c r="AM10" s="378"/>
      <c r="AN10" s="378"/>
      <c r="AO10" s="378"/>
      <c r="AP10" s="378"/>
      <c r="AQ10" s="379"/>
      <c r="AR10" s="370"/>
      <c r="AS10" s="371"/>
      <c r="AT10" s="371"/>
      <c r="AU10" s="372"/>
      <c r="AV10" s="372"/>
      <c r="AW10" s="372"/>
      <c r="AX10" s="372"/>
      <c r="AY10" s="373"/>
    </row>
    <row r="11" spans="1:51" ht="21" customHeight="1">
      <c r="A11" s="327" t="s">
        <v>527</v>
      </c>
      <c r="B11" s="328"/>
      <c r="C11" s="329"/>
      <c r="D11" s="364">
        <f>D7-D9</f>
        <v>-1</v>
      </c>
      <c r="E11" s="365"/>
      <c r="F11" s="365"/>
      <c r="G11" s="366"/>
      <c r="H11" s="367">
        <f>H7-H9</f>
        <v>0</v>
      </c>
      <c r="I11" s="368"/>
      <c r="J11" s="368"/>
      <c r="K11" s="368"/>
      <c r="L11" s="368"/>
      <c r="M11" s="369"/>
      <c r="N11" s="367">
        <f>N7-N9</f>
        <v>-11421</v>
      </c>
      <c r="O11" s="368"/>
      <c r="P11" s="368"/>
      <c r="Q11" s="368"/>
      <c r="R11" s="368"/>
      <c r="S11" s="369"/>
      <c r="T11" s="367">
        <f>T7-T9</f>
        <v>-4204</v>
      </c>
      <c r="U11" s="368"/>
      <c r="V11" s="368"/>
      <c r="W11" s="368"/>
      <c r="X11" s="368"/>
      <c r="Y11" s="369"/>
      <c r="Z11" s="367">
        <f>Z7-Z9</f>
        <v>-15625</v>
      </c>
      <c r="AA11" s="368"/>
      <c r="AB11" s="368"/>
      <c r="AC11" s="368"/>
      <c r="AD11" s="368"/>
      <c r="AE11" s="369"/>
      <c r="AF11" s="367">
        <f>AF7-AF9</f>
        <v>2553</v>
      </c>
      <c r="AG11" s="368"/>
      <c r="AH11" s="368"/>
      <c r="AI11" s="368"/>
      <c r="AJ11" s="368"/>
      <c r="AK11" s="369"/>
      <c r="AL11" s="367">
        <f>AL7-AL9</f>
        <v>-13072</v>
      </c>
      <c r="AM11" s="368"/>
      <c r="AN11" s="368"/>
      <c r="AO11" s="368"/>
      <c r="AP11" s="368"/>
      <c r="AQ11" s="369"/>
      <c r="AR11" s="370"/>
      <c r="AS11" s="371"/>
      <c r="AT11" s="371"/>
      <c r="AU11" s="372"/>
      <c r="AV11" s="372"/>
      <c r="AW11" s="372"/>
      <c r="AX11" s="372"/>
      <c r="AY11" s="373"/>
    </row>
    <row r="12" spans="1:51" ht="21" customHeight="1">
      <c r="A12" s="335"/>
      <c r="B12" s="336"/>
      <c r="C12" s="337"/>
      <c r="D12" s="374"/>
      <c r="E12" s="375"/>
      <c r="F12" s="375"/>
      <c r="G12" s="376"/>
      <c r="H12" s="377"/>
      <c r="I12" s="378"/>
      <c r="J12" s="378"/>
      <c r="K12" s="378"/>
      <c r="L12" s="378"/>
      <c r="M12" s="379"/>
      <c r="N12" s="377"/>
      <c r="O12" s="378"/>
      <c r="P12" s="378"/>
      <c r="Q12" s="378"/>
      <c r="R12" s="378"/>
      <c r="S12" s="379"/>
      <c r="T12" s="377"/>
      <c r="U12" s="378"/>
      <c r="V12" s="378"/>
      <c r="W12" s="378"/>
      <c r="X12" s="378"/>
      <c r="Y12" s="379"/>
      <c r="Z12" s="377"/>
      <c r="AA12" s="378"/>
      <c r="AB12" s="378"/>
      <c r="AC12" s="378"/>
      <c r="AD12" s="378"/>
      <c r="AE12" s="379"/>
      <c r="AF12" s="377"/>
      <c r="AG12" s="378"/>
      <c r="AH12" s="378"/>
      <c r="AI12" s="378"/>
      <c r="AJ12" s="378"/>
      <c r="AK12" s="379"/>
      <c r="AL12" s="377"/>
      <c r="AM12" s="378"/>
      <c r="AN12" s="378"/>
      <c r="AO12" s="378"/>
      <c r="AP12" s="378"/>
      <c r="AQ12" s="379"/>
      <c r="AR12" s="370"/>
      <c r="AS12" s="371"/>
      <c r="AT12" s="371"/>
      <c r="AU12" s="372"/>
      <c r="AV12" s="372"/>
      <c r="AW12" s="372"/>
      <c r="AX12" s="372"/>
      <c r="AY12" s="373"/>
    </row>
    <row r="13" spans="1:51" ht="21" customHeight="1"/>
    <row r="14" spans="1:51" ht="21" customHeight="1">
      <c r="AT14" s="359" t="s">
        <v>470</v>
      </c>
    </row>
    <row r="15" spans="1:51" ht="21" customHeight="1">
      <c r="A15" s="360" t="s">
        <v>528</v>
      </c>
      <c r="B15" s="380"/>
      <c r="C15" s="381"/>
      <c r="D15" s="327" t="s">
        <v>518</v>
      </c>
      <c r="E15" s="328"/>
      <c r="F15" s="329"/>
      <c r="G15" s="327" t="s">
        <v>529</v>
      </c>
      <c r="H15" s="328"/>
      <c r="I15" s="328"/>
      <c r="J15" s="329"/>
      <c r="K15" s="327" t="s">
        <v>530</v>
      </c>
      <c r="L15" s="328"/>
      <c r="M15" s="328"/>
      <c r="N15" s="329"/>
      <c r="O15" s="327" t="s">
        <v>531</v>
      </c>
      <c r="P15" s="328"/>
      <c r="Q15" s="328"/>
      <c r="R15" s="329"/>
      <c r="S15" s="327" t="s">
        <v>532</v>
      </c>
      <c r="T15" s="328"/>
      <c r="U15" s="328"/>
      <c r="V15" s="329"/>
      <c r="W15" s="360" t="s">
        <v>533</v>
      </c>
      <c r="X15" s="328"/>
      <c r="Y15" s="328"/>
      <c r="Z15" s="329"/>
      <c r="AA15" s="327" t="s">
        <v>534</v>
      </c>
      <c r="AB15" s="382"/>
      <c r="AC15" s="382"/>
      <c r="AD15" s="383"/>
      <c r="AE15" s="327" t="s">
        <v>535</v>
      </c>
      <c r="AF15" s="328"/>
      <c r="AG15" s="328"/>
      <c r="AH15" s="329"/>
      <c r="AI15" s="327" t="s">
        <v>536</v>
      </c>
      <c r="AJ15" s="328"/>
      <c r="AK15" s="328"/>
      <c r="AL15" s="329"/>
      <c r="AM15" s="327" t="s">
        <v>537</v>
      </c>
      <c r="AN15" s="328"/>
      <c r="AO15" s="328"/>
      <c r="AP15" s="329"/>
      <c r="AQ15" s="327" t="s">
        <v>538</v>
      </c>
      <c r="AR15" s="328"/>
      <c r="AS15" s="328"/>
      <c r="AT15" s="329"/>
      <c r="AU15" s="332"/>
      <c r="AV15" s="333"/>
      <c r="AW15" s="333"/>
      <c r="AX15" s="333"/>
      <c r="AY15" s="333"/>
    </row>
    <row r="16" spans="1:51" ht="21" customHeight="1">
      <c r="A16" s="384"/>
      <c r="B16" s="385"/>
      <c r="C16" s="386"/>
      <c r="D16" s="335"/>
      <c r="E16" s="336"/>
      <c r="F16" s="337"/>
      <c r="G16" s="335"/>
      <c r="H16" s="336"/>
      <c r="I16" s="336"/>
      <c r="J16" s="337"/>
      <c r="K16" s="335"/>
      <c r="L16" s="336"/>
      <c r="M16" s="336"/>
      <c r="N16" s="337"/>
      <c r="O16" s="335"/>
      <c r="P16" s="336"/>
      <c r="Q16" s="336"/>
      <c r="R16" s="337"/>
      <c r="S16" s="335"/>
      <c r="T16" s="336"/>
      <c r="U16" s="336"/>
      <c r="V16" s="337"/>
      <c r="W16" s="335"/>
      <c r="X16" s="336"/>
      <c r="Y16" s="336"/>
      <c r="Z16" s="337"/>
      <c r="AA16" s="387" t="s">
        <v>539</v>
      </c>
      <c r="AB16" s="388"/>
      <c r="AC16" s="388"/>
      <c r="AD16" s="389"/>
      <c r="AE16" s="335"/>
      <c r="AF16" s="336"/>
      <c r="AG16" s="336"/>
      <c r="AH16" s="337"/>
      <c r="AI16" s="335"/>
      <c r="AJ16" s="336"/>
      <c r="AK16" s="336"/>
      <c r="AL16" s="337"/>
      <c r="AM16" s="335"/>
      <c r="AN16" s="336"/>
      <c r="AO16" s="336"/>
      <c r="AP16" s="337"/>
      <c r="AQ16" s="335"/>
      <c r="AR16" s="336"/>
      <c r="AS16" s="336"/>
      <c r="AT16" s="337"/>
      <c r="AU16" s="332"/>
      <c r="AV16" s="333"/>
      <c r="AW16" s="333"/>
      <c r="AX16" s="333"/>
      <c r="AY16" s="333"/>
    </row>
    <row r="17" spans="1:55" ht="21" customHeight="1">
      <c r="A17" s="384"/>
      <c r="B17" s="385"/>
      <c r="C17" s="386"/>
      <c r="D17" s="327" t="s">
        <v>540</v>
      </c>
      <c r="E17" s="328"/>
      <c r="F17" s="329"/>
      <c r="G17" s="390">
        <f>SUM(G38,G60)</f>
        <v>20642</v>
      </c>
      <c r="H17" s="391"/>
      <c r="I17" s="391"/>
      <c r="J17" s="392"/>
      <c r="K17" s="390">
        <f t="shared" ref="K17" si="0">SUM(K38,K60)</f>
        <v>7111</v>
      </c>
      <c r="L17" s="391"/>
      <c r="M17" s="391"/>
      <c r="N17" s="392"/>
      <c r="O17" s="390">
        <f t="shared" ref="O17" si="1">SUM(O38,O60)</f>
        <v>13744</v>
      </c>
      <c r="P17" s="391"/>
      <c r="Q17" s="391"/>
      <c r="R17" s="392"/>
      <c r="S17" s="390">
        <f t="shared" ref="S17" si="2">SUM(S38,S60)</f>
        <v>14904</v>
      </c>
      <c r="T17" s="391"/>
      <c r="U17" s="391"/>
      <c r="V17" s="392"/>
      <c r="W17" s="390">
        <f t="shared" ref="W17" si="3">SUM(W38,W60)</f>
        <v>25000</v>
      </c>
      <c r="X17" s="391"/>
      <c r="Y17" s="391"/>
      <c r="Z17" s="392"/>
      <c r="AA17" s="390">
        <f t="shared" ref="AA17" si="4">SUM(AA38,AA60)</f>
        <v>0</v>
      </c>
      <c r="AB17" s="391"/>
      <c r="AC17" s="391"/>
      <c r="AD17" s="392"/>
      <c r="AE17" s="390">
        <f t="shared" ref="AE17" si="5">SUM(AE38,AE60)</f>
        <v>2750</v>
      </c>
      <c r="AF17" s="391"/>
      <c r="AG17" s="391"/>
      <c r="AH17" s="392"/>
      <c r="AI17" s="390">
        <f>SUM(AI38,AI60)</f>
        <v>249610</v>
      </c>
      <c r="AJ17" s="391"/>
      <c r="AK17" s="391"/>
      <c r="AL17" s="392"/>
      <c r="AM17" s="390">
        <f>SUM(AM38,AM60)</f>
        <v>209777</v>
      </c>
      <c r="AN17" s="391"/>
      <c r="AO17" s="391"/>
      <c r="AP17" s="392"/>
      <c r="AQ17" s="390">
        <f t="shared" ref="AQ17" si="6">SUM(AQ38,AQ60)</f>
        <v>17850</v>
      </c>
      <c r="AR17" s="391"/>
      <c r="AS17" s="391"/>
      <c r="AT17" s="392"/>
      <c r="AU17" s="393"/>
      <c r="AV17" s="394"/>
      <c r="AW17" s="394"/>
      <c r="AX17" s="394"/>
      <c r="AY17" s="395"/>
      <c r="AZ17" s="396" t="str">
        <f>IF(T7=G17+K17+O17+S17+W17+AA17+AE17+AI17+AM17+AQ17,"OK","×")</f>
        <v>OK</v>
      </c>
      <c r="BA17" s="397"/>
      <c r="BB17" s="397"/>
      <c r="BC17" s="397"/>
    </row>
    <row r="18" spans="1:55" ht="21" customHeight="1">
      <c r="A18" s="384"/>
      <c r="B18" s="385"/>
      <c r="C18" s="386"/>
      <c r="D18" s="335"/>
      <c r="E18" s="336"/>
      <c r="F18" s="337"/>
      <c r="G18" s="398"/>
      <c r="H18" s="399"/>
      <c r="I18" s="399"/>
      <c r="J18" s="400"/>
      <c r="K18" s="398"/>
      <c r="L18" s="399"/>
      <c r="M18" s="399"/>
      <c r="N18" s="400"/>
      <c r="O18" s="398"/>
      <c r="P18" s="399"/>
      <c r="Q18" s="399"/>
      <c r="R18" s="400"/>
      <c r="S18" s="398"/>
      <c r="T18" s="399"/>
      <c r="U18" s="399"/>
      <c r="V18" s="400"/>
      <c r="W18" s="398"/>
      <c r="X18" s="399"/>
      <c r="Y18" s="399"/>
      <c r="Z18" s="400"/>
      <c r="AA18" s="398"/>
      <c r="AB18" s="399"/>
      <c r="AC18" s="399"/>
      <c r="AD18" s="400"/>
      <c r="AE18" s="398"/>
      <c r="AF18" s="399"/>
      <c r="AG18" s="399"/>
      <c r="AH18" s="400"/>
      <c r="AI18" s="398"/>
      <c r="AJ18" s="399"/>
      <c r="AK18" s="399"/>
      <c r="AL18" s="400"/>
      <c r="AM18" s="398"/>
      <c r="AN18" s="399"/>
      <c r="AO18" s="399"/>
      <c r="AP18" s="400"/>
      <c r="AQ18" s="398"/>
      <c r="AR18" s="399"/>
      <c r="AS18" s="399"/>
      <c r="AT18" s="400"/>
      <c r="AU18" s="393"/>
      <c r="AV18" s="394"/>
      <c r="AW18" s="394"/>
      <c r="AX18" s="394"/>
      <c r="AY18" s="395"/>
      <c r="AZ18" s="396"/>
      <c r="BA18" s="397"/>
      <c r="BB18" s="397"/>
      <c r="BC18" s="397"/>
    </row>
    <row r="19" spans="1:55" ht="21" customHeight="1">
      <c r="A19" s="401"/>
      <c r="B19" s="402"/>
      <c r="C19" s="403"/>
      <c r="D19" s="327" t="s">
        <v>541</v>
      </c>
      <c r="E19" s="328"/>
      <c r="F19" s="329"/>
      <c r="G19" s="390">
        <f>SUM(G40,G62)</f>
        <v>20658</v>
      </c>
      <c r="H19" s="391"/>
      <c r="I19" s="391"/>
      <c r="J19" s="392"/>
      <c r="K19" s="390">
        <f t="shared" ref="K19" si="7">SUM(K40,K62)</f>
        <v>6943</v>
      </c>
      <c r="L19" s="391"/>
      <c r="M19" s="391"/>
      <c r="N19" s="392"/>
      <c r="O19" s="390">
        <f t="shared" ref="O19" si="8">SUM(O40,O62)</f>
        <v>14490</v>
      </c>
      <c r="P19" s="391"/>
      <c r="Q19" s="391"/>
      <c r="R19" s="392"/>
      <c r="S19" s="390">
        <f t="shared" ref="S19" si="9">SUM(S40,S62)</f>
        <v>14904</v>
      </c>
      <c r="T19" s="391"/>
      <c r="U19" s="391"/>
      <c r="V19" s="392"/>
      <c r="W19" s="390">
        <f t="shared" ref="W19" si="10">SUM(W40,W62)</f>
        <v>25000</v>
      </c>
      <c r="X19" s="391"/>
      <c r="Y19" s="391"/>
      <c r="Z19" s="392"/>
      <c r="AA19" s="390">
        <f t="shared" ref="AA19" si="11">SUM(AA40,AA62)</f>
        <v>0</v>
      </c>
      <c r="AB19" s="391"/>
      <c r="AC19" s="391"/>
      <c r="AD19" s="392"/>
      <c r="AE19" s="390">
        <f t="shared" ref="AE19" si="12">SUM(AE40,AE62)</f>
        <v>2750</v>
      </c>
      <c r="AF19" s="391"/>
      <c r="AG19" s="391"/>
      <c r="AH19" s="392"/>
      <c r="AI19" s="390">
        <f t="shared" ref="AI19" si="13">SUM(AI40,AI62)</f>
        <v>251822</v>
      </c>
      <c r="AJ19" s="391"/>
      <c r="AK19" s="391"/>
      <c r="AL19" s="392"/>
      <c r="AM19" s="390">
        <f t="shared" ref="AM19" si="14">SUM(AM40,AM62)</f>
        <v>211665</v>
      </c>
      <c r="AN19" s="391"/>
      <c r="AO19" s="391"/>
      <c r="AP19" s="392"/>
      <c r="AQ19" s="390">
        <f t="shared" ref="AQ19" si="15">SUM(AQ40,AQ62)</f>
        <v>17360</v>
      </c>
      <c r="AR19" s="391"/>
      <c r="AS19" s="391"/>
      <c r="AT19" s="392"/>
      <c r="AU19" s="393"/>
      <c r="AV19" s="394"/>
      <c r="AW19" s="394"/>
      <c r="AX19" s="394"/>
      <c r="AY19" s="395"/>
      <c r="AZ19" s="396" t="str">
        <f>IF(T9=G19+K19+O19+S19+W19+AA19+AE19+AI19+AM19+AQ19,"OK","×")</f>
        <v>OK</v>
      </c>
      <c r="BA19" s="397"/>
      <c r="BB19" s="397"/>
      <c r="BC19" s="397"/>
    </row>
    <row r="20" spans="1:55" ht="21" customHeight="1">
      <c r="A20" s="401"/>
      <c r="B20" s="402"/>
      <c r="C20" s="403"/>
      <c r="D20" s="335"/>
      <c r="E20" s="336"/>
      <c r="F20" s="337"/>
      <c r="G20" s="398"/>
      <c r="H20" s="399"/>
      <c r="I20" s="399"/>
      <c r="J20" s="400"/>
      <c r="K20" s="398"/>
      <c r="L20" s="399"/>
      <c r="M20" s="399"/>
      <c r="N20" s="400"/>
      <c r="O20" s="398"/>
      <c r="P20" s="399"/>
      <c r="Q20" s="399"/>
      <c r="R20" s="400"/>
      <c r="S20" s="398"/>
      <c r="T20" s="399"/>
      <c r="U20" s="399"/>
      <c r="V20" s="400"/>
      <c r="W20" s="398"/>
      <c r="X20" s="399"/>
      <c r="Y20" s="399"/>
      <c r="Z20" s="400"/>
      <c r="AA20" s="398"/>
      <c r="AB20" s="399"/>
      <c r="AC20" s="399"/>
      <c r="AD20" s="400"/>
      <c r="AE20" s="398"/>
      <c r="AF20" s="399"/>
      <c r="AG20" s="399"/>
      <c r="AH20" s="400"/>
      <c r="AI20" s="398"/>
      <c r="AJ20" s="399"/>
      <c r="AK20" s="399"/>
      <c r="AL20" s="400"/>
      <c r="AM20" s="398"/>
      <c r="AN20" s="399"/>
      <c r="AO20" s="399"/>
      <c r="AP20" s="400"/>
      <c r="AQ20" s="398"/>
      <c r="AR20" s="399"/>
      <c r="AS20" s="399"/>
      <c r="AT20" s="400"/>
      <c r="AU20" s="393"/>
      <c r="AV20" s="394"/>
      <c r="AW20" s="394"/>
      <c r="AX20" s="394"/>
      <c r="AY20" s="395"/>
      <c r="AZ20" s="396"/>
      <c r="BA20" s="397"/>
      <c r="BB20" s="397"/>
      <c r="BC20" s="397"/>
    </row>
    <row r="21" spans="1:55" ht="21" customHeight="1">
      <c r="A21" s="401"/>
      <c r="B21" s="402"/>
      <c r="C21" s="403"/>
      <c r="D21" s="327" t="s">
        <v>515</v>
      </c>
      <c r="E21" s="328"/>
      <c r="F21" s="329"/>
      <c r="G21" s="390">
        <f>G17-G19</f>
        <v>-16</v>
      </c>
      <c r="H21" s="391"/>
      <c r="I21" s="391"/>
      <c r="J21" s="392"/>
      <c r="K21" s="390">
        <f>K17-K19</f>
        <v>168</v>
      </c>
      <c r="L21" s="391"/>
      <c r="M21" s="391"/>
      <c r="N21" s="392"/>
      <c r="O21" s="390">
        <f>O17-O19</f>
        <v>-746</v>
      </c>
      <c r="P21" s="391"/>
      <c r="Q21" s="391"/>
      <c r="R21" s="392"/>
      <c r="S21" s="390">
        <f>S17-S19</f>
        <v>0</v>
      </c>
      <c r="T21" s="391"/>
      <c r="U21" s="391"/>
      <c r="V21" s="392"/>
      <c r="W21" s="390">
        <f>W17-W19</f>
        <v>0</v>
      </c>
      <c r="X21" s="391"/>
      <c r="Y21" s="391"/>
      <c r="Z21" s="392"/>
      <c r="AA21" s="390"/>
      <c r="AB21" s="391"/>
      <c r="AC21" s="391"/>
      <c r="AD21" s="392"/>
      <c r="AE21" s="390">
        <f>AE17-AE19</f>
        <v>0</v>
      </c>
      <c r="AF21" s="391"/>
      <c r="AG21" s="391"/>
      <c r="AH21" s="392"/>
      <c r="AI21" s="390">
        <f>AI17-AI19</f>
        <v>-2212</v>
      </c>
      <c r="AJ21" s="391"/>
      <c r="AK21" s="391"/>
      <c r="AL21" s="392"/>
      <c r="AM21" s="390">
        <f>AM17-AM19</f>
        <v>-1888</v>
      </c>
      <c r="AN21" s="391"/>
      <c r="AO21" s="391"/>
      <c r="AP21" s="392"/>
      <c r="AQ21" s="390">
        <f>AQ17-AQ19</f>
        <v>490</v>
      </c>
      <c r="AR21" s="391"/>
      <c r="AS21" s="391"/>
      <c r="AT21" s="392"/>
      <c r="AU21" s="393"/>
      <c r="AV21" s="394"/>
      <c r="AW21" s="394"/>
      <c r="AX21" s="394"/>
      <c r="AY21" s="395"/>
      <c r="AZ21" s="393"/>
      <c r="BA21" s="394"/>
      <c r="BB21" s="394"/>
      <c r="BC21" s="394"/>
    </row>
    <row r="22" spans="1:55" ht="21" customHeight="1">
      <c r="A22" s="404"/>
      <c r="B22" s="405"/>
      <c r="C22" s="406"/>
      <c r="D22" s="335"/>
      <c r="E22" s="336"/>
      <c r="F22" s="337"/>
      <c r="G22" s="398"/>
      <c r="H22" s="399"/>
      <c r="I22" s="399"/>
      <c r="J22" s="400"/>
      <c r="K22" s="398"/>
      <c r="L22" s="399"/>
      <c r="M22" s="399"/>
      <c r="N22" s="400"/>
      <c r="O22" s="398"/>
      <c r="P22" s="399"/>
      <c r="Q22" s="399"/>
      <c r="R22" s="400"/>
      <c r="S22" s="398"/>
      <c r="T22" s="399"/>
      <c r="U22" s="399"/>
      <c r="V22" s="400"/>
      <c r="W22" s="398"/>
      <c r="X22" s="399"/>
      <c r="Y22" s="399"/>
      <c r="Z22" s="400"/>
      <c r="AA22" s="398"/>
      <c r="AB22" s="399"/>
      <c r="AC22" s="399"/>
      <c r="AD22" s="400"/>
      <c r="AE22" s="398"/>
      <c r="AF22" s="399"/>
      <c r="AG22" s="399"/>
      <c r="AH22" s="400"/>
      <c r="AI22" s="398"/>
      <c r="AJ22" s="399"/>
      <c r="AK22" s="399"/>
      <c r="AL22" s="400"/>
      <c r="AM22" s="398"/>
      <c r="AN22" s="399"/>
      <c r="AO22" s="399"/>
      <c r="AP22" s="400"/>
      <c r="AQ22" s="398"/>
      <c r="AR22" s="399"/>
      <c r="AS22" s="399"/>
      <c r="AT22" s="400"/>
      <c r="AU22" s="393"/>
      <c r="AV22" s="394"/>
      <c r="AW22" s="394"/>
      <c r="AX22" s="394"/>
      <c r="AY22" s="395"/>
      <c r="AZ22" s="393"/>
      <c r="BA22" s="394"/>
      <c r="BB22" s="394"/>
      <c r="BC22" s="394"/>
    </row>
    <row r="23" spans="1:55" s="407" customFormat="1" ht="22.5" customHeight="1">
      <c r="A23" s="358" t="s">
        <v>542</v>
      </c>
      <c r="AY23" s="408" t="s">
        <v>470</v>
      </c>
    </row>
    <row r="24" spans="1:55" ht="9.75" customHeight="1">
      <c r="A24" s="327" t="s">
        <v>518</v>
      </c>
      <c r="B24" s="328"/>
      <c r="C24" s="329"/>
      <c r="D24" s="360" t="s">
        <v>519</v>
      </c>
      <c r="E24" s="328"/>
      <c r="F24" s="328"/>
      <c r="G24" s="329"/>
      <c r="H24" s="327" t="s">
        <v>520</v>
      </c>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9"/>
      <c r="AF24" s="327" t="s">
        <v>521</v>
      </c>
      <c r="AG24" s="328"/>
      <c r="AH24" s="328"/>
      <c r="AI24" s="328"/>
      <c r="AJ24" s="328"/>
      <c r="AK24" s="329"/>
      <c r="AL24" s="327" t="s">
        <v>522</v>
      </c>
      <c r="AM24" s="328"/>
      <c r="AN24" s="328"/>
      <c r="AO24" s="328"/>
      <c r="AP24" s="328"/>
      <c r="AQ24" s="329"/>
      <c r="AR24" s="324" t="s">
        <v>523</v>
      </c>
      <c r="AS24" s="361"/>
      <c r="AT24" s="361"/>
      <c r="AU24" s="362"/>
      <c r="AV24" s="362"/>
      <c r="AW24" s="362"/>
      <c r="AX24" s="362"/>
      <c r="AY24" s="363"/>
    </row>
    <row r="25" spans="1:55" ht="9.75" customHeight="1">
      <c r="A25" s="332"/>
      <c r="B25" s="333"/>
      <c r="C25" s="334"/>
      <c r="D25" s="332"/>
      <c r="E25" s="333"/>
      <c r="F25" s="333"/>
      <c r="G25" s="334"/>
      <c r="H25" s="335"/>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7"/>
      <c r="AF25" s="332"/>
      <c r="AG25" s="333"/>
      <c r="AH25" s="333"/>
      <c r="AI25" s="333"/>
      <c r="AJ25" s="333"/>
      <c r="AK25" s="334"/>
      <c r="AL25" s="332"/>
      <c r="AM25" s="333"/>
      <c r="AN25" s="333"/>
      <c r="AO25" s="333"/>
      <c r="AP25" s="333"/>
      <c r="AQ25" s="334"/>
      <c r="AR25" s="324"/>
      <c r="AS25" s="361"/>
      <c r="AT25" s="361"/>
      <c r="AU25" s="362"/>
      <c r="AV25" s="362"/>
      <c r="AW25" s="362"/>
      <c r="AX25" s="362"/>
      <c r="AY25" s="363"/>
    </row>
    <row r="26" spans="1:55" ht="9.75" customHeight="1">
      <c r="A26" s="332"/>
      <c r="B26" s="333"/>
      <c r="C26" s="334"/>
      <c r="D26" s="332"/>
      <c r="E26" s="333"/>
      <c r="F26" s="333"/>
      <c r="G26" s="334"/>
      <c r="H26" s="327" t="s">
        <v>525</v>
      </c>
      <c r="I26" s="328"/>
      <c r="J26" s="328"/>
      <c r="K26" s="328"/>
      <c r="L26" s="328"/>
      <c r="M26" s="328"/>
      <c r="N26" s="328"/>
      <c r="O26" s="329"/>
      <c r="P26" s="327" t="s">
        <v>526</v>
      </c>
      <c r="Q26" s="328"/>
      <c r="R26" s="328"/>
      <c r="S26" s="328"/>
      <c r="T26" s="328"/>
      <c r="U26" s="328"/>
      <c r="V26" s="328"/>
      <c r="W26" s="329"/>
      <c r="X26" s="327" t="s">
        <v>508</v>
      </c>
      <c r="Y26" s="328"/>
      <c r="Z26" s="328"/>
      <c r="AA26" s="328"/>
      <c r="AB26" s="328"/>
      <c r="AC26" s="328"/>
      <c r="AD26" s="328"/>
      <c r="AE26" s="329"/>
      <c r="AF26" s="332"/>
      <c r="AG26" s="333"/>
      <c r="AH26" s="333"/>
      <c r="AI26" s="333"/>
      <c r="AJ26" s="333"/>
      <c r="AK26" s="334"/>
      <c r="AL26" s="332"/>
      <c r="AM26" s="333"/>
      <c r="AN26" s="333"/>
      <c r="AO26" s="333"/>
      <c r="AP26" s="333"/>
      <c r="AQ26" s="334"/>
      <c r="AR26" s="324"/>
      <c r="AS26" s="361"/>
      <c r="AT26" s="361"/>
      <c r="AU26" s="362"/>
      <c r="AV26" s="362"/>
      <c r="AW26" s="362"/>
      <c r="AX26" s="362"/>
      <c r="AY26" s="363"/>
    </row>
    <row r="27" spans="1:55" ht="9.75" customHeight="1">
      <c r="A27" s="335"/>
      <c r="B27" s="336"/>
      <c r="C27" s="337"/>
      <c r="D27" s="335"/>
      <c r="E27" s="336"/>
      <c r="F27" s="336"/>
      <c r="G27" s="337"/>
      <c r="H27" s="335"/>
      <c r="I27" s="336"/>
      <c r="J27" s="336"/>
      <c r="K27" s="336"/>
      <c r="L27" s="336"/>
      <c r="M27" s="336"/>
      <c r="N27" s="336"/>
      <c r="O27" s="337"/>
      <c r="P27" s="335"/>
      <c r="Q27" s="336"/>
      <c r="R27" s="336"/>
      <c r="S27" s="336"/>
      <c r="T27" s="336"/>
      <c r="U27" s="336"/>
      <c r="V27" s="336"/>
      <c r="W27" s="337"/>
      <c r="X27" s="335"/>
      <c r="Y27" s="336"/>
      <c r="Z27" s="336"/>
      <c r="AA27" s="336"/>
      <c r="AB27" s="336"/>
      <c r="AC27" s="336"/>
      <c r="AD27" s="336"/>
      <c r="AE27" s="337"/>
      <c r="AF27" s="335"/>
      <c r="AG27" s="336"/>
      <c r="AH27" s="336"/>
      <c r="AI27" s="336"/>
      <c r="AJ27" s="336"/>
      <c r="AK27" s="337"/>
      <c r="AL27" s="335"/>
      <c r="AM27" s="336"/>
      <c r="AN27" s="336"/>
      <c r="AO27" s="336"/>
      <c r="AP27" s="336"/>
      <c r="AQ27" s="337"/>
      <c r="AR27" s="324"/>
      <c r="AS27" s="361"/>
      <c r="AT27" s="361"/>
      <c r="AU27" s="362"/>
      <c r="AV27" s="362"/>
      <c r="AW27" s="362"/>
      <c r="AX27" s="362"/>
      <c r="AY27" s="363"/>
    </row>
    <row r="28" spans="1:55" ht="9.75" customHeight="1">
      <c r="A28" s="327" t="s">
        <v>490</v>
      </c>
      <c r="B28" s="328"/>
      <c r="C28" s="329"/>
      <c r="D28" s="364">
        <v>224</v>
      </c>
      <c r="E28" s="365"/>
      <c r="F28" s="365"/>
      <c r="G28" s="366"/>
      <c r="H28" s="367">
        <v>828729</v>
      </c>
      <c r="I28" s="368"/>
      <c r="J28" s="368"/>
      <c r="K28" s="368"/>
      <c r="L28" s="368"/>
      <c r="M28" s="368"/>
      <c r="N28" s="368"/>
      <c r="O28" s="369"/>
      <c r="P28" s="367">
        <v>448154</v>
      </c>
      <c r="Q28" s="368"/>
      <c r="R28" s="368"/>
      <c r="S28" s="368"/>
      <c r="T28" s="368"/>
      <c r="U28" s="368"/>
      <c r="V28" s="368"/>
      <c r="W28" s="369"/>
      <c r="X28" s="367">
        <f>+H28+P28</f>
        <v>1276883</v>
      </c>
      <c r="Y28" s="368"/>
      <c r="Z28" s="368"/>
      <c r="AA28" s="368"/>
      <c r="AB28" s="368"/>
      <c r="AC28" s="368"/>
      <c r="AD28" s="368"/>
      <c r="AE28" s="369"/>
      <c r="AF28" s="367">
        <v>267015</v>
      </c>
      <c r="AG28" s="368"/>
      <c r="AH28" s="368"/>
      <c r="AI28" s="368"/>
      <c r="AJ28" s="368"/>
      <c r="AK28" s="369"/>
      <c r="AL28" s="367">
        <f>X28+AF28</f>
        <v>1543898</v>
      </c>
      <c r="AM28" s="368"/>
      <c r="AN28" s="368"/>
      <c r="AO28" s="368"/>
      <c r="AP28" s="368"/>
      <c r="AQ28" s="369"/>
      <c r="AR28" s="370"/>
      <c r="AS28" s="371"/>
      <c r="AT28" s="371"/>
      <c r="AU28" s="372"/>
      <c r="AV28" s="372"/>
      <c r="AW28" s="372"/>
      <c r="AX28" s="372"/>
      <c r="AY28" s="373"/>
    </row>
    <row r="29" spans="1:55" ht="9.75" customHeight="1">
      <c r="A29" s="335"/>
      <c r="B29" s="336"/>
      <c r="C29" s="337"/>
      <c r="D29" s="374"/>
      <c r="E29" s="375"/>
      <c r="F29" s="375"/>
      <c r="G29" s="376"/>
      <c r="H29" s="377"/>
      <c r="I29" s="378"/>
      <c r="J29" s="378"/>
      <c r="K29" s="378"/>
      <c r="L29" s="378"/>
      <c r="M29" s="378"/>
      <c r="N29" s="378"/>
      <c r="O29" s="379"/>
      <c r="P29" s="377"/>
      <c r="Q29" s="378"/>
      <c r="R29" s="378"/>
      <c r="S29" s="378"/>
      <c r="T29" s="378"/>
      <c r="U29" s="378"/>
      <c r="V29" s="378"/>
      <c r="W29" s="379"/>
      <c r="X29" s="377"/>
      <c r="Y29" s="378"/>
      <c r="Z29" s="378"/>
      <c r="AA29" s="378"/>
      <c r="AB29" s="378"/>
      <c r="AC29" s="378"/>
      <c r="AD29" s="378"/>
      <c r="AE29" s="379"/>
      <c r="AF29" s="377"/>
      <c r="AG29" s="378"/>
      <c r="AH29" s="378"/>
      <c r="AI29" s="378"/>
      <c r="AJ29" s="378"/>
      <c r="AK29" s="379"/>
      <c r="AL29" s="377"/>
      <c r="AM29" s="378"/>
      <c r="AN29" s="378"/>
      <c r="AO29" s="378"/>
      <c r="AP29" s="378"/>
      <c r="AQ29" s="379"/>
      <c r="AR29" s="370"/>
      <c r="AS29" s="371"/>
      <c r="AT29" s="371"/>
      <c r="AU29" s="372"/>
      <c r="AV29" s="372"/>
      <c r="AW29" s="372"/>
      <c r="AX29" s="372"/>
      <c r="AY29" s="373"/>
    </row>
    <row r="30" spans="1:55" ht="9.75" customHeight="1">
      <c r="A30" s="327" t="s">
        <v>514</v>
      </c>
      <c r="B30" s="328"/>
      <c r="C30" s="329"/>
      <c r="D30" s="364">
        <v>225</v>
      </c>
      <c r="E30" s="365"/>
      <c r="F30" s="365"/>
      <c r="G30" s="366"/>
      <c r="H30" s="367">
        <v>840150</v>
      </c>
      <c r="I30" s="368"/>
      <c r="J30" s="368"/>
      <c r="K30" s="368"/>
      <c r="L30" s="368"/>
      <c r="M30" s="368"/>
      <c r="N30" s="368"/>
      <c r="O30" s="369"/>
      <c r="P30" s="367">
        <v>452358</v>
      </c>
      <c r="Q30" s="368"/>
      <c r="R30" s="368"/>
      <c r="S30" s="368"/>
      <c r="T30" s="368"/>
      <c r="U30" s="368"/>
      <c r="V30" s="368"/>
      <c r="W30" s="369"/>
      <c r="X30" s="367">
        <f>+H30+P30</f>
        <v>1292508</v>
      </c>
      <c r="Y30" s="368"/>
      <c r="Z30" s="368"/>
      <c r="AA30" s="368"/>
      <c r="AB30" s="368"/>
      <c r="AC30" s="368"/>
      <c r="AD30" s="368"/>
      <c r="AE30" s="369"/>
      <c r="AF30" s="367">
        <v>264462</v>
      </c>
      <c r="AG30" s="368"/>
      <c r="AH30" s="368"/>
      <c r="AI30" s="368"/>
      <c r="AJ30" s="368"/>
      <c r="AK30" s="369"/>
      <c r="AL30" s="367">
        <f>X30+AF30</f>
        <v>1556970</v>
      </c>
      <c r="AM30" s="368"/>
      <c r="AN30" s="368"/>
      <c r="AO30" s="368"/>
      <c r="AP30" s="368"/>
      <c r="AQ30" s="369"/>
      <c r="AR30" s="370"/>
      <c r="AS30" s="371"/>
      <c r="AT30" s="371"/>
      <c r="AU30" s="372"/>
      <c r="AV30" s="372"/>
      <c r="AW30" s="372"/>
      <c r="AX30" s="372"/>
      <c r="AY30" s="373"/>
    </row>
    <row r="31" spans="1:55" ht="9.75" customHeight="1">
      <c r="A31" s="335"/>
      <c r="B31" s="336"/>
      <c r="C31" s="337"/>
      <c r="D31" s="374"/>
      <c r="E31" s="375"/>
      <c r="F31" s="375"/>
      <c r="G31" s="376"/>
      <c r="H31" s="377"/>
      <c r="I31" s="378"/>
      <c r="J31" s="378"/>
      <c r="K31" s="378"/>
      <c r="L31" s="378"/>
      <c r="M31" s="378"/>
      <c r="N31" s="378"/>
      <c r="O31" s="379"/>
      <c r="P31" s="377"/>
      <c r="Q31" s="378"/>
      <c r="R31" s="378"/>
      <c r="S31" s="378"/>
      <c r="T31" s="378"/>
      <c r="U31" s="378"/>
      <c r="V31" s="378"/>
      <c r="W31" s="379"/>
      <c r="X31" s="377"/>
      <c r="Y31" s="378"/>
      <c r="Z31" s="378"/>
      <c r="AA31" s="378"/>
      <c r="AB31" s="378"/>
      <c r="AC31" s="378"/>
      <c r="AD31" s="378"/>
      <c r="AE31" s="379"/>
      <c r="AF31" s="377"/>
      <c r="AG31" s="378"/>
      <c r="AH31" s="378"/>
      <c r="AI31" s="378"/>
      <c r="AJ31" s="378"/>
      <c r="AK31" s="379"/>
      <c r="AL31" s="377"/>
      <c r="AM31" s="378"/>
      <c r="AN31" s="378"/>
      <c r="AO31" s="378"/>
      <c r="AP31" s="378"/>
      <c r="AQ31" s="379"/>
      <c r="AR31" s="370"/>
      <c r="AS31" s="371"/>
      <c r="AT31" s="371"/>
      <c r="AU31" s="372"/>
      <c r="AV31" s="372"/>
      <c r="AW31" s="372"/>
      <c r="AX31" s="372"/>
      <c r="AY31" s="373"/>
    </row>
    <row r="32" spans="1:55" ht="9.75" customHeight="1">
      <c r="A32" s="327" t="s">
        <v>527</v>
      </c>
      <c r="B32" s="328"/>
      <c r="C32" s="329"/>
      <c r="D32" s="364">
        <f>D28-D30</f>
        <v>-1</v>
      </c>
      <c r="E32" s="365"/>
      <c r="F32" s="365"/>
      <c r="G32" s="366"/>
      <c r="H32" s="367">
        <f>H28-H30</f>
        <v>-11421</v>
      </c>
      <c r="I32" s="368"/>
      <c r="J32" s="368"/>
      <c r="K32" s="368"/>
      <c r="L32" s="368"/>
      <c r="M32" s="368"/>
      <c r="N32" s="368"/>
      <c r="O32" s="369"/>
      <c r="P32" s="367">
        <f>P28-P30</f>
        <v>-4204</v>
      </c>
      <c r="Q32" s="368"/>
      <c r="R32" s="368"/>
      <c r="S32" s="368"/>
      <c r="T32" s="368"/>
      <c r="U32" s="368"/>
      <c r="V32" s="368"/>
      <c r="W32" s="369"/>
      <c r="X32" s="367">
        <f>X28-X30</f>
        <v>-15625</v>
      </c>
      <c r="Y32" s="368"/>
      <c r="Z32" s="368"/>
      <c r="AA32" s="368"/>
      <c r="AB32" s="368"/>
      <c r="AC32" s="368"/>
      <c r="AD32" s="368"/>
      <c r="AE32" s="369"/>
      <c r="AF32" s="367">
        <f>AF28-AF30</f>
        <v>2553</v>
      </c>
      <c r="AG32" s="368"/>
      <c r="AH32" s="368"/>
      <c r="AI32" s="368"/>
      <c r="AJ32" s="368"/>
      <c r="AK32" s="369"/>
      <c r="AL32" s="367">
        <f>AL28-AL30</f>
        <v>-13072</v>
      </c>
      <c r="AM32" s="368"/>
      <c r="AN32" s="368"/>
      <c r="AO32" s="368"/>
      <c r="AP32" s="368"/>
      <c r="AQ32" s="369"/>
      <c r="AR32" s="370"/>
      <c r="AS32" s="371"/>
      <c r="AT32" s="371"/>
      <c r="AU32" s="372"/>
      <c r="AV32" s="372"/>
      <c r="AW32" s="372"/>
      <c r="AX32" s="372"/>
      <c r="AY32" s="373"/>
    </row>
    <row r="33" spans="1:55" ht="9.75" customHeight="1">
      <c r="A33" s="335"/>
      <c r="B33" s="336"/>
      <c r="C33" s="337"/>
      <c r="D33" s="374"/>
      <c r="E33" s="375"/>
      <c r="F33" s="375"/>
      <c r="G33" s="376"/>
      <c r="H33" s="377"/>
      <c r="I33" s="378"/>
      <c r="J33" s="378"/>
      <c r="K33" s="378"/>
      <c r="L33" s="378"/>
      <c r="M33" s="378"/>
      <c r="N33" s="378"/>
      <c r="O33" s="379"/>
      <c r="P33" s="377"/>
      <c r="Q33" s="378"/>
      <c r="R33" s="378"/>
      <c r="S33" s="378"/>
      <c r="T33" s="378"/>
      <c r="U33" s="378"/>
      <c r="V33" s="378"/>
      <c r="W33" s="379"/>
      <c r="X33" s="377"/>
      <c r="Y33" s="378"/>
      <c r="Z33" s="378"/>
      <c r="AA33" s="378"/>
      <c r="AB33" s="378"/>
      <c r="AC33" s="378"/>
      <c r="AD33" s="378"/>
      <c r="AE33" s="379"/>
      <c r="AF33" s="377"/>
      <c r="AG33" s="378"/>
      <c r="AH33" s="378"/>
      <c r="AI33" s="378"/>
      <c r="AJ33" s="378"/>
      <c r="AK33" s="379"/>
      <c r="AL33" s="377"/>
      <c r="AM33" s="378"/>
      <c r="AN33" s="378"/>
      <c r="AO33" s="378"/>
      <c r="AP33" s="378"/>
      <c r="AQ33" s="379"/>
      <c r="AR33" s="370"/>
      <c r="AS33" s="371"/>
      <c r="AT33" s="371"/>
      <c r="AU33" s="372"/>
      <c r="AV33" s="372"/>
      <c r="AW33" s="372"/>
      <c r="AX33" s="372"/>
      <c r="AY33" s="373"/>
    </row>
    <row r="34" spans="1:55" ht="6.75" customHeight="1"/>
    <row r="35" spans="1:55" ht="14.25" customHeight="1">
      <c r="AT35" s="359" t="s">
        <v>470</v>
      </c>
    </row>
    <row r="36" spans="1:55" ht="14.25" customHeight="1">
      <c r="A36" s="360" t="s">
        <v>528</v>
      </c>
      <c r="B36" s="380"/>
      <c r="C36" s="381"/>
      <c r="D36" s="327" t="s">
        <v>518</v>
      </c>
      <c r="E36" s="328"/>
      <c r="F36" s="329"/>
      <c r="G36" s="327" t="s">
        <v>529</v>
      </c>
      <c r="H36" s="328"/>
      <c r="I36" s="328"/>
      <c r="J36" s="329"/>
      <c r="K36" s="327" t="s">
        <v>530</v>
      </c>
      <c r="L36" s="328"/>
      <c r="M36" s="328"/>
      <c r="N36" s="329"/>
      <c r="O36" s="327" t="s">
        <v>531</v>
      </c>
      <c r="P36" s="328"/>
      <c r="Q36" s="328"/>
      <c r="R36" s="329"/>
      <c r="S36" s="327" t="s">
        <v>532</v>
      </c>
      <c r="T36" s="328"/>
      <c r="U36" s="328"/>
      <c r="V36" s="329"/>
      <c r="W36" s="360" t="s">
        <v>543</v>
      </c>
      <c r="X36" s="328"/>
      <c r="Y36" s="328"/>
      <c r="Z36" s="329"/>
      <c r="AA36" s="327" t="s">
        <v>534</v>
      </c>
      <c r="AB36" s="382"/>
      <c r="AC36" s="382"/>
      <c r="AD36" s="383"/>
      <c r="AE36" s="327" t="s">
        <v>535</v>
      </c>
      <c r="AF36" s="328"/>
      <c r="AG36" s="328"/>
      <c r="AH36" s="329"/>
      <c r="AI36" s="327" t="s">
        <v>536</v>
      </c>
      <c r="AJ36" s="328"/>
      <c r="AK36" s="328"/>
      <c r="AL36" s="329"/>
      <c r="AM36" s="327" t="s">
        <v>537</v>
      </c>
      <c r="AN36" s="328"/>
      <c r="AO36" s="328"/>
      <c r="AP36" s="329"/>
      <c r="AQ36" s="327" t="s">
        <v>538</v>
      </c>
      <c r="AR36" s="328"/>
      <c r="AS36" s="328"/>
      <c r="AT36" s="329"/>
      <c r="AU36" s="332"/>
      <c r="AV36" s="333"/>
      <c r="AW36" s="333"/>
      <c r="AX36" s="333"/>
      <c r="AY36" s="333"/>
    </row>
    <row r="37" spans="1:55" ht="14.25" customHeight="1">
      <c r="A37" s="384"/>
      <c r="B37" s="385"/>
      <c r="C37" s="386"/>
      <c r="D37" s="335"/>
      <c r="E37" s="336"/>
      <c r="F37" s="337"/>
      <c r="G37" s="335"/>
      <c r="H37" s="336"/>
      <c r="I37" s="336"/>
      <c r="J37" s="337"/>
      <c r="K37" s="335"/>
      <c r="L37" s="336"/>
      <c r="M37" s="336"/>
      <c r="N37" s="337"/>
      <c r="O37" s="335"/>
      <c r="P37" s="336"/>
      <c r="Q37" s="336"/>
      <c r="R37" s="337"/>
      <c r="S37" s="335"/>
      <c r="T37" s="336"/>
      <c r="U37" s="336"/>
      <c r="V37" s="337"/>
      <c r="W37" s="335"/>
      <c r="X37" s="336"/>
      <c r="Y37" s="336"/>
      <c r="Z37" s="337"/>
      <c r="AA37" s="387" t="s">
        <v>539</v>
      </c>
      <c r="AB37" s="388"/>
      <c r="AC37" s="388"/>
      <c r="AD37" s="389"/>
      <c r="AE37" s="335"/>
      <c r="AF37" s="336"/>
      <c r="AG37" s="336"/>
      <c r="AH37" s="337"/>
      <c r="AI37" s="335"/>
      <c r="AJ37" s="336"/>
      <c r="AK37" s="336"/>
      <c r="AL37" s="337"/>
      <c r="AM37" s="335"/>
      <c r="AN37" s="336"/>
      <c r="AO37" s="336"/>
      <c r="AP37" s="337"/>
      <c r="AQ37" s="335"/>
      <c r="AR37" s="336"/>
      <c r="AS37" s="336"/>
      <c r="AT37" s="337"/>
      <c r="AU37" s="332"/>
      <c r="AV37" s="333"/>
      <c r="AW37" s="333"/>
      <c r="AX37" s="333"/>
      <c r="AY37" s="333"/>
    </row>
    <row r="38" spans="1:55" ht="9.75" customHeight="1">
      <c r="A38" s="384"/>
      <c r="B38" s="385"/>
      <c r="C38" s="386"/>
      <c r="D38" s="327" t="s">
        <v>490</v>
      </c>
      <c r="E38" s="328"/>
      <c r="F38" s="329"/>
      <c r="G38" s="390">
        <v>20642</v>
      </c>
      <c r="H38" s="391"/>
      <c r="I38" s="391"/>
      <c r="J38" s="392"/>
      <c r="K38" s="390">
        <v>7111</v>
      </c>
      <c r="L38" s="391"/>
      <c r="M38" s="391"/>
      <c r="N38" s="392"/>
      <c r="O38" s="390">
        <v>13744</v>
      </c>
      <c r="P38" s="391"/>
      <c r="Q38" s="391"/>
      <c r="R38" s="392"/>
      <c r="S38" s="390">
        <v>14904</v>
      </c>
      <c r="T38" s="391"/>
      <c r="U38" s="391"/>
      <c r="V38" s="392"/>
      <c r="W38" s="390">
        <v>25000</v>
      </c>
      <c r="X38" s="391"/>
      <c r="Y38" s="391"/>
      <c r="Z38" s="392"/>
      <c r="AA38" s="390"/>
      <c r="AB38" s="391"/>
      <c r="AC38" s="391"/>
      <c r="AD38" s="392"/>
      <c r="AE38" s="390">
        <v>2750</v>
      </c>
      <c r="AF38" s="391"/>
      <c r="AG38" s="391"/>
      <c r="AH38" s="392"/>
      <c r="AI38" s="390">
        <v>188092</v>
      </c>
      <c r="AJ38" s="391"/>
      <c r="AK38" s="391"/>
      <c r="AL38" s="392"/>
      <c r="AM38" s="390">
        <v>158061</v>
      </c>
      <c r="AN38" s="391"/>
      <c r="AO38" s="391"/>
      <c r="AP38" s="392"/>
      <c r="AQ38" s="390">
        <v>17850</v>
      </c>
      <c r="AR38" s="391"/>
      <c r="AS38" s="391"/>
      <c r="AT38" s="392"/>
      <c r="AU38" s="393"/>
      <c r="AV38" s="394"/>
      <c r="AW38" s="394"/>
      <c r="AX38" s="394"/>
      <c r="AY38" s="395"/>
      <c r="AZ38" s="396" t="str">
        <f>IF(P28=G38+K38+O38+S38+W38+AA38+AE38+AI38+AM38+AQ38,"OK","×")</f>
        <v>OK</v>
      </c>
      <c r="BA38" s="397"/>
      <c r="BB38" s="397"/>
      <c r="BC38" s="397"/>
    </row>
    <row r="39" spans="1:55" ht="9.75" customHeight="1">
      <c r="A39" s="384"/>
      <c r="B39" s="385"/>
      <c r="C39" s="386"/>
      <c r="D39" s="335"/>
      <c r="E39" s="336"/>
      <c r="F39" s="337"/>
      <c r="G39" s="398"/>
      <c r="H39" s="399"/>
      <c r="I39" s="399"/>
      <c r="J39" s="400"/>
      <c r="K39" s="398"/>
      <c r="L39" s="399"/>
      <c r="M39" s="399"/>
      <c r="N39" s="400"/>
      <c r="O39" s="398"/>
      <c r="P39" s="399"/>
      <c r="Q39" s="399"/>
      <c r="R39" s="400"/>
      <c r="S39" s="398"/>
      <c r="T39" s="399"/>
      <c r="U39" s="399"/>
      <c r="V39" s="400"/>
      <c r="W39" s="398"/>
      <c r="X39" s="399"/>
      <c r="Y39" s="399"/>
      <c r="Z39" s="400"/>
      <c r="AA39" s="398"/>
      <c r="AB39" s="399"/>
      <c r="AC39" s="399"/>
      <c r="AD39" s="400"/>
      <c r="AE39" s="398"/>
      <c r="AF39" s="399"/>
      <c r="AG39" s="399"/>
      <c r="AH39" s="400"/>
      <c r="AI39" s="398"/>
      <c r="AJ39" s="399"/>
      <c r="AK39" s="399"/>
      <c r="AL39" s="400"/>
      <c r="AM39" s="398"/>
      <c r="AN39" s="399"/>
      <c r="AO39" s="399"/>
      <c r="AP39" s="400"/>
      <c r="AQ39" s="398"/>
      <c r="AR39" s="399"/>
      <c r="AS39" s="399"/>
      <c r="AT39" s="400"/>
      <c r="AU39" s="393"/>
      <c r="AV39" s="394"/>
      <c r="AW39" s="394"/>
      <c r="AX39" s="394"/>
      <c r="AY39" s="395"/>
      <c r="AZ39" s="396"/>
      <c r="BA39" s="397"/>
      <c r="BB39" s="397"/>
      <c r="BC39" s="397"/>
    </row>
    <row r="40" spans="1:55" ht="9.75" customHeight="1">
      <c r="A40" s="401"/>
      <c r="B40" s="402"/>
      <c r="C40" s="403"/>
      <c r="D40" s="327" t="s">
        <v>514</v>
      </c>
      <c r="E40" s="328"/>
      <c r="F40" s="329"/>
      <c r="G40" s="390">
        <v>20658</v>
      </c>
      <c r="H40" s="391"/>
      <c r="I40" s="391"/>
      <c r="J40" s="392"/>
      <c r="K40" s="390">
        <v>6943</v>
      </c>
      <c r="L40" s="391"/>
      <c r="M40" s="391"/>
      <c r="N40" s="392"/>
      <c r="O40" s="390">
        <v>14490</v>
      </c>
      <c r="P40" s="391"/>
      <c r="Q40" s="391"/>
      <c r="R40" s="392"/>
      <c r="S40" s="390">
        <v>14904</v>
      </c>
      <c r="T40" s="391"/>
      <c r="U40" s="391"/>
      <c r="V40" s="392"/>
      <c r="W40" s="390">
        <v>25000</v>
      </c>
      <c r="X40" s="391"/>
      <c r="Y40" s="391"/>
      <c r="Z40" s="392"/>
      <c r="AA40" s="390"/>
      <c r="AB40" s="391"/>
      <c r="AC40" s="391"/>
      <c r="AD40" s="392"/>
      <c r="AE40" s="390">
        <v>2750</v>
      </c>
      <c r="AF40" s="391"/>
      <c r="AG40" s="391"/>
      <c r="AH40" s="392"/>
      <c r="AI40" s="390">
        <v>190304</v>
      </c>
      <c r="AJ40" s="391"/>
      <c r="AK40" s="391"/>
      <c r="AL40" s="392"/>
      <c r="AM40" s="390">
        <v>159949</v>
      </c>
      <c r="AN40" s="391"/>
      <c r="AO40" s="391"/>
      <c r="AP40" s="392"/>
      <c r="AQ40" s="390">
        <v>17360</v>
      </c>
      <c r="AR40" s="391"/>
      <c r="AS40" s="391"/>
      <c r="AT40" s="392"/>
      <c r="AU40" s="393"/>
      <c r="AV40" s="394"/>
      <c r="AW40" s="394"/>
      <c r="AX40" s="394"/>
      <c r="AY40" s="395"/>
      <c r="AZ40" s="396" t="str">
        <f>IF(P30=G40+K40+O40+S40+W40+AA40+AE40+AI40+AM40+AQ40,"OK","×")</f>
        <v>OK</v>
      </c>
      <c r="BA40" s="397"/>
      <c r="BB40" s="397"/>
      <c r="BC40" s="397"/>
    </row>
    <row r="41" spans="1:55" ht="9.75" customHeight="1">
      <c r="A41" s="401"/>
      <c r="B41" s="402"/>
      <c r="C41" s="403"/>
      <c r="D41" s="335"/>
      <c r="E41" s="336"/>
      <c r="F41" s="337"/>
      <c r="G41" s="398"/>
      <c r="H41" s="399"/>
      <c r="I41" s="399"/>
      <c r="J41" s="400"/>
      <c r="K41" s="398"/>
      <c r="L41" s="399"/>
      <c r="M41" s="399"/>
      <c r="N41" s="400"/>
      <c r="O41" s="398"/>
      <c r="P41" s="399"/>
      <c r="Q41" s="399"/>
      <c r="R41" s="400"/>
      <c r="S41" s="398"/>
      <c r="T41" s="399"/>
      <c r="U41" s="399"/>
      <c r="V41" s="400"/>
      <c r="W41" s="398"/>
      <c r="X41" s="399"/>
      <c r="Y41" s="399"/>
      <c r="Z41" s="400"/>
      <c r="AA41" s="398"/>
      <c r="AB41" s="399"/>
      <c r="AC41" s="399"/>
      <c r="AD41" s="400"/>
      <c r="AE41" s="398"/>
      <c r="AF41" s="399"/>
      <c r="AG41" s="399"/>
      <c r="AH41" s="400"/>
      <c r="AI41" s="398"/>
      <c r="AJ41" s="399"/>
      <c r="AK41" s="399"/>
      <c r="AL41" s="400"/>
      <c r="AM41" s="398"/>
      <c r="AN41" s="399"/>
      <c r="AO41" s="399"/>
      <c r="AP41" s="400"/>
      <c r="AQ41" s="398"/>
      <c r="AR41" s="399"/>
      <c r="AS41" s="399"/>
      <c r="AT41" s="400"/>
      <c r="AU41" s="393"/>
      <c r="AV41" s="394"/>
      <c r="AW41" s="394"/>
      <c r="AX41" s="394"/>
      <c r="AY41" s="395"/>
      <c r="AZ41" s="396"/>
      <c r="BA41" s="397"/>
      <c r="BB41" s="397"/>
      <c r="BC41" s="397"/>
    </row>
    <row r="42" spans="1:55" ht="9.75" customHeight="1">
      <c r="A42" s="401"/>
      <c r="B42" s="402"/>
      <c r="C42" s="403"/>
      <c r="D42" s="327" t="s">
        <v>515</v>
      </c>
      <c r="E42" s="328"/>
      <c r="F42" s="329"/>
      <c r="G42" s="390">
        <f>G38-G40</f>
        <v>-16</v>
      </c>
      <c r="H42" s="391"/>
      <c r="I42" s="391"/>
      <c r="J42" s="392"/>
      <c r="K42" s="390">
        <f>K38-K40</f>
        <v>168</v>
      </c>
      <c r="L42" s="391"/>
      <c r="M42" s="391"/>
      <c r="N42" s="392"/>
      <c r="O42" s="390">
        <f>O38-O40</f>
        <v>-746</v>
      </c>
      <c r="P42" s="391"/>
      <c r="Q42" s="391"/>
      <c r="R42" s="392"/>
      <c r="S42" s="390">
        <f>S38-S40</f>
        <v>0</v>
      </c>
      <c r="T42" s="391"/>
      <c r="U42" s="391"/>
      <c r="V42" s="392"/>
      <c r="W42" s="390">
        <f t="shared" ref="W42" si="16">W38-W40</f>
        <v>0</v>
      </c>
      <c r="X42" s="391"/>
      <c r="Y42" s="391"/>
      <c r="Z42" s="392"/>
      <c r="AA42" s="390">
        <f t="shared" ref="AA42" si="17">AA38-AA40</f>
        <v>0</v>
      </c>
      <c r="AB42" s="391"/>
      <c r="AC42" s="391"/>
      <c r="AD42" s="392"/>
      <c r="AE42" s="390">
        <f>AE38-AE40</f>
        <v>0</v>
      </c>
      <c r="AF42" s="391"/>
      <c r="AG42" s="391"/>
      <c r="AH42" s="392"/>
      <c r="AI42" s="390">
        <f>AI38-AI40</f>
        <v>-2212</v>
      </c>
      <c r="AJ42" s="391"/>
      <c r="AK42" s="391"/>
      <c r="AL42" s="392"/>
      <c r="AM42" s="390">
        <f>AM38-AM40</f>
        <v>-1888</v>
      </c>
      <c r="AN42" s="391"/>
      <c r="AO42" s="391"/>
      <c r="AP42" s="392"/>
      <c r="AQ42" s="390">
        <f>AQ38-AQ40</f>
        <v>490</v>
      </c>
      <c r="AR42" s="391"/>
      <c r="AS42" s="391"/>
      <c r="AT42" s="392"/>
      <c r="AU42" s="393"/>
      <c r="AV42" s="394"/>
      <c r="AW42" s="394"/>
      <c r="AX42" s="394"/>
      <c r="AY42" s="395"/>
      <c r="AZ42" s="393"/>
      <c r="BA42" s="394"/>
      <c r="BB42" s="394"/>
      <c r="BC42" s="394"/>
    </row>
    <row r="43" spans="1:55" ht="9.75" customHeight="1">
      <c r="A43" s="404"/>
      <c r="B43" s="405"/>
      <c r="C43" s="406"/>
      <c r="D43" s="335"/>
      <c r="E43" s="336"/>
      <c r="F43" s="337"/>
      <c r="G43" s="398"/>
      <c r="H43" s="399"/>
      <c r="I43" s="399"/>
      <c r="J43" s="400"/>
      <c r="K43" s="398"/>
      <c r="L43" s="399"/>
      <c r="M43" s="399"/>
      <c r="N43" s="400"/>
      <c r="O43" s="398"/>
      <c r="P43" s="399"/>
      <c r="Q43" s="399"/>
      <c r="R43" s="400"/>
      <c r="S43" s="398"/>
      <c r="T43" s="399"/>
      <c r="U43" s="399"/>
      <c r="V43" s="400"/>
      <c r="W43" s="398"/>
      <c r="X43" s="399"/>
      <c r="Y43" s="399"/>
      <c r="Z43" s="400"/>
      <c r="AA43" s="398"/>
      <c r="AB43" s="399"/>
      <c r="AC43" s="399"/>
      <c r="AD43" s="400"/>
      <c r="AE43" s="398"/>
      <c r="AF43" s="399"/>
      <c r="AG43" s="399"/>
      <c r="AH43" s="400"/>
      <c r="AI43" s="398"/>
      <c r="AJ43" s="399"/>
      <c r="AK43" s="399"/>
      <c r="AL43" s="400"/>
      <c r="AM43" s="398"/>
      <c r="AN43" s="399"/>
      <c r="AO43" s="399"/>
      <c r="AP43" s="400"/>
      <c r="AQ43" s="398"/>
      <c r="AR43" s="399"/>
      <c r="AS43" s="399"/>
      <c r="AT43" s="400"/>
      <c r="AU43" s="393"/>
      <c r="AV43" s="394"/>
      <c r="AW43" s="394"/>
      <c r="AX43" s="394"/>
      <c r="AY43" s="395"/>
      <c r="AZ43" s="393"/>
      <c r="BA43" s="394"/>
      <c r="BB43" s="394"/>
      <c r="BC43" s="394"/>
    </row>
    <row r="44" spans="1:55" s="412" customFormat="1" ht="22.5" customHeight="1">
      <c r="A44" s="409" t="s">
        <v>544</v>
      </c>
      <c r="B44" s="409"/>
      <c r="C44" s="409"/>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10"/>
      <c r="AZ44" s="411"/>
      <c r="BA44" s="411"/>
      <c r="BB44" s="411"/>
      <c r="BC44" s="411"/>
    </row>
    <row r="45" spans="1:55" ht="22.5" customHeight="1">
      <c r="A45" s="358" t="s">
        <v>545</v>
      </c>
      <c r="AY45" s="359" t="s">
        <v>470</v>
      </c>
    </row>
    <row r="46" spans="1:55" ht="9.75" customHeight="1">
      <c r="A46" s="327" t="s">
        <v>518</v>
      </c>
      <c r="B46" s="328"/>
      <c r="C46" s="329"/>
      <c r="D46" s="360" t="s">
        <v>519</v>
      </c>
      <c r="E46" s="328"/>
      <c r="F46" s="328"/>
      <c r="G46" s="329"/>
      <c r="H46" s="327" t="s">
        <v>520</v>
      </c>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9"/>
      <c r="AF46" s="327" t="s">
        <v>521</v>
      </c>
      <c r="AG46" s="328"/>
      <c r="AH46" s="328"/>
      <c r="AI46" s="328"/>
      <c r="AJ46" s="328"/>
      <c r="AK46" s="329"/>
      <c r="AL46" s="327" t="s">
        <v>522</v>
      </c>
      <c r="AM46" s="328"/>
      <c r="AN46" s="328"/>
      <c r="AO46" s="328"/>
      <c r="AP46" s="328"/>
      <c r="AQ46" s="329"/>
      <c r="AR46" s="324" t="s">
        <v>523</v>
      </c>
      <c r="AS46" s="361"/>
      <c r="AT46" s="361"/>
      <c r="AU46" s="362"/>
      <c r="AV46" s="362"/>
      <c r="AW46" s="362"/>
      <c r="AX46" s="362"/>
      <c r="AY46" s="363"/>
    </row>
    <row r="47" spans="1:55" ht="9.75" customHeight="1">
      <c r="A47" s="332"/>
      <c r="B47" s="333"/>
      <c r="C47" s="334"/>
      <c r="D47" s="332"/>
      <c r="E47" s="333"/>
      <c r="F47" s="333"/>
      <c r="G47" s="334"/>
      <c r="H47" s="335"/>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7"/>
      <c r="AF47" s="332"/>
      <c r="AG47" s="333"/>
      <c r="AH47" s="333"/>
      <c r="AI47" s="333"/>
      <c r="AJ47" s="333"/>
      <c r="AK47" s="334"/>
      <c r="AL47" s="332"/>
      <c r="AM47" s="333"/>
      <c r="AN47" s="333"/>
      <c r="AO47" s="333"/>
      <c r="AP47" s="333"/>
      <c r="AQ47" s="334"/>
      <c r="AR47" s="324"/>
      <c r="AS47" s="361"/>
      <c r="AT47" s="361"/>
      <c r="AU47" s="362"/>
      <c r="AV47" s="362"/>
      <c r="AW47" s="362"/>
      <c r="AX47" s="362"/>
      <c r="AY47" s="363"/>
    </row>
    <row r="48" spans="1:55" ht="9.75" customHeight="1">
      <c r="A48" s="332"/>
      <c r="B48" s="333"/>
      <c r="C48" s="334"/>
      <c r="D48" s="332"/>
      <c r="E48" s="333"/>
      <c r="F48" s="333"/>
      <c r="G48" s="334"/>
      <c r="H48" s="327" t="s">
        <v>524</v>
      </c>
      <c r="I48" s="328"/>
      <c r="J48" s="328"/>
      <c r="K48" s="328"/>
      <c r="L48" s="328"/>
      <c r="M48" s="329"/>
      <c r="N48" s="327" t="s">
        <v>525</v>
      </c>
      <c r="O48" s="328"/>
      <c r="P48" s="328"/>
      <c r="Q48" s="328"/>
      <c r="R48" s="328"/>
      <c r="S48" s="329"/>
      <c r="T48" s="327" t="s">
        <v>526</v>
      </c>
      <c r="U48" s="328"/>
      <c r="V48" s="328"/>
      <c r="W48" s="328"/>
      <c r="X48" s="328"/>
      <c r="Y48" s="329"/>
      <c r="Z48" s="327" t="s">
        <v>508</v>
      </c>
      <c r="AA48" s="328"/>
      <c r="AB48" s="328"/>
      <c r="AC48" s="328"/>
      <c r="AD48" s="328"/>
      <c r="AE48" s="329"/>
      <c r="AF48" s="332"/>
      <c r="AG48" s="333"/>
      <c r="AH48" s="333"/>
      <c r="AI48" s="333"/>
      <c r="AJ48" s="333"/>
      <c r="AK48" s="334"/>
      <c r="AL48" s="332"/>
      <c r="AM48" s="333"/>
      <c r="AN48" s="333"/>
      <c r="AO48" s="333"/>
      <c r="AP48" s="333"/>
      <c r="AQ48" s="334"/>
      <c r="AR48" s="324"/>
      <c r="AS48" s="361"/>
      <c r="AT48" s="361"/>
      <c r="AU48" s="362"/>
      <c r="AV48" s="362"/>
      <c r="AW48" s="362"/>
      <c r="AX48" s="362"/>
      <c r="AY48" s="363"/>
    </row>
    <row r="49" spans="1:55" ht="9.75" customHeight="1">
      <c r="A49" s="335"/>
      <c r="B49" s="336"/>
      <c r="C49" s="337"/>
      <c r="D49" s="335"/>
      <c r="E49" s="336"/>
      <c r="F49" s="336"/>
      <c r="G49" s="337"/>
      <c r="H49" s="335"/>
      <c r="I49" s="336"/>
      <c r="J49" s="336"/>
      <c r="K49" s="336"/>
      <c r="L49" s="336"/>
      <c r="M49" s="337"/>
      <c r="N49" s="335"/>
      <c r="O49" s="336"/>
      <c r="P49" s="336"/>
      <c r="Q49" s="336"/>
      <c r="R49" s="336"/>
      <c r="S49" s="337"/>
      <c r="T49" s="335"/>
      <c r="U49" s="336"/>
      <c r="V49" s="336"/>
      <c r="W49" s="336"/>
      <c r="X49" s="336"/>
      <c r="Y49" s="337"/>
      <c r="Z49" s="335"/>
      <c r="AA49" s="336"/>
      <c r="AB49" s="336"/>
      <c r="AC49" s="336"/>
      <c r="AD49" s="336"/>
      <c r="AE49" s="337"/>
      <c r="AF49" s="335"/>
      <c r="AG49" s="336"/>
      <c r="AH49" s="336"/>
      <c r="AI49" s="336"/>
      <c r="AJ49" s="336"/>
      <c r="AK49" s="337"/>
      <c r="AL49" s="335"/>
      <c r="AM49" s="336"/>
      <c r="AN49" s="336"/>
      <c r="AO49" s="336"/>
      <c r="AP49" s="336"/>
      <c r="AQ49" s="337"/>
      <c r="AR49" s="324"/>
      <c r="AS49" s="361"/>
      <c r="AT49" s="361"/>
      <c r="AU49" s="362"/>
      <c r="AV49" s="362"/>
      <c r="AW49" s="362"/>
      <c r="AX49" s="362"/>
      <c r="AY49" s="363"/>
    </row>
    <row r="50" spans="1:55" ht="9.75" customHeight="1">
      <c r="A50" s="327" t="s">
        <v>490</v>
      </c>
      <c r="B50" s="328"/>
      <c r="C50" s="329"/>
      <c r="D50" s="364">
        <v>173</v>
      </c>
      <c r="E50" s="365"/>
      <c r="F50" s="365"/>
      <c r="G50" s="366"/>
      <c r="H50" s="367">
        <v>303577</v>
      </c>
      <c r="I50" s="368"/>
      <c r="J50" s="368"/>
      <c r="K50" s="368"/>
      <c r="L50" s="368"/>
      <c r="M50" s="369"/>
      <c r="N50" s="367"/>
      <c r="O50" s="368"/>
      <c r="P50" s="368"/>
      <c r="Q50" s="368"/>
      <c r="R50" s="368"/>
      <c r="S50" s="369"/>
      <c r="T50" s="367">
        <v>113234</v>
      </c>
      <c r="U50" s="368"/>
      <c r="V50" s="368"/>
      <c r="W50" s="368"/>
      <c r="X50" s="368"/>
      <c r="Y50" s="369"/>
      <c r="Z50" s="367">
        <f>H50+N50+T50</f>
        <v>416811</v>
      </c>
      <c r="AA50" s="368"/>
      <c r="AB50" s="368"/>
      <c r="AC50" s="368"/>
      <c r="AD50" s="368"/>
      <c r="AE50" s="369"/>
      <c r="AF50" s="367">
        <v>73230</v>
      </c>
      <c r="AG50" s="368"/>
      <c r="AH50" s="368"/>
      <c r="AI50" s="368"/>
      <c r="AJ50" s="368"/>
      <c r="AK50" s="369"/>
      <c r="AL50" s="367">
        <f>Z50+AF50</f>
        <v>490041</v>
      </c>
      <c r="AM50" s="368"/>
      <c r="AN50" s="368"/>
      <c r="AO50" s="368"/>
      <c r="AP50" s="368"/>
      <c r="AQ50" s="369"/>
      <c r="AR50" s="370"/>
      <c r="AS50" s="371"/>
      <c r="AT50" s="371"/>
      <c r="AU50" s="372"/>
      <c r="AV50" s="372"/>
      <c r="AW50" s="372"/>
      <c r="AX50" s="372"/>
      <c r="AY50" s="373"/>
    </row>
    <row r="51" spans="1:55" ht="9.75" customHeight="1">
      <c r="A51" s="335"/>
      <c r="B51" s="336"/>
      <c r="C51" s="337"/>
      <c r="D51" s="374"/>
      <c r="E51" s="375"/>
      <c r="F51" s="375"/>
      <c r="G51" s="376"/>
      <c r="H51" s="377"/>
      <c r="I51" s="378"/>
      <c r="J51" s="378"/>
      <c r="K51" s="378"/>
      <c r="L51" s="378"/>
      <c r="M51" s="379"/>
      <c r="N51" s="377"/>
      <c r="O51" s="378"/>
      <c r="P51" s="378"/>
      <c r="Q51" s="378"/>
      <c r="R51" s="378"/>
      <c r="S51" s="379"/>
      <c r="T51" s="377"/>
      <c r="U51" s="378"/>
      <c r="V51" s="378"/>
      <c r="W51" s="378"/>
      <c r="X51" s="378"/>
      <c r="Y51" s="379"/>
      <c r="Z51" s="377"/>
      <c r="AA51" s="378"/>
      <c r="AB51" s="378"/>
      <c r="AC51" s="378"/>
      <c r="AD51" s="378"/>
      <c r="AE51" s="379"/>
      <c r="AF51" s="377"/>
      <c r="AG51" s="378"/>
      <c r="AH51" s="378"/>
      <c r="AI51" s="378"/>
      <c r="AJ51" s="378"/>
      <c r="AK51" s="379"/>
      <c r="AL51" s="377"/>
      <c r="AM51" s="378"/>
      <c r="AN51" s="378"/>
      <c r="AO51" s="378"/>
      <c r="AP51" s="378"/>
      <c r="AQ51" s="379"/>
      <c r="AR51" s="370"/>
      <c r="AS51" s="371"/>
      <c r="AT51" s="371"/>
      <c r="AU51" s="372"/>
      <c r="AV51" s="372"/>
      <c r="AW51" s="372"/>
      <c r="AX51" s="372"/>
      <c r="AY51" s="373"/>
    </row>
    <row r="52" spans="1:55" ht="9.75" customHeight="1">
      <c r="A52" s="327" t="s">
        <v>514</v>
      </c>
      <c r="B52" s="328"/>
      <c r="C52" s="329"/>
      <c r="D52" s="364">
        <v>173</v>
      </c>
      <c r="E52" s="365"/>
      <c r="F52" s="365"/>
      <c r="G52" s="366"/>
      <c r="H52" s="367">
        <v>303577</v>
      </c>
      <c r="I52" s="368"/>
      <c r="J52" s="368"/>
      <c r="K52" s="368"/>
      <c r="L52" s="368"/>
      <c r="M52" s="369"/>
      <c r="N52" s="367"/>
      <c r="O52" s="368"/>
      <c r="P52" s="368"/>
      <c r="Q52" s="368"/>
      <c r="R52" s="368"/>
      <c r="S52" s="369"/>
      <c r="T52" s="367">
        <v>113234</v>
      </c>
      <c r="U52" s="368"/>
      <c r="V52" s="368"/>
      <c r="W52" s="368"/>
      <c r="X52" s="368"/>
      <c r="Y52" s="369"/>
      <c r="Z52" s="367">
        <f>H52+N52+T52</f>
        <v>416811</v>
      </c>
      <c r="AA52" s="368"/>
      <c r="AB52" s="368"/>
      <c r="AC52" s="368"/>
      <c r="AD52" s="368"/>
      <c r="AE52" s="369"/>
      <c r="AF52" s="367">
        <v>73230</v>
      </c>
      <c r="AG52" s="368"/>
      <c r="AH52" s="368"/>
      <c r="AI52" s="368"/>
      <c r="AJ52" s="368"/>
      <c r="AK52" s="369"/>
      <c r="AL52" s="367">
        <f>Z52+AF52</f>
        <v>490041</v>
      </c>
      <c r="AM52" s="368"/>
      <c r="AN52" s="368"/>
      <c r="AO52" s="368"/>
      <c r="AP52" s="368"/>
      <c r="AQ52" s="369"/>
      <c r="AR52" s="370"/>
      <c r="AS52" s="371"/>
      <c r="AT52" s="371"/>
      <c r="AU52" s="372"/>
      <c r="AV52" s="372"/>
      <c r="AW52" s="372"/>
      <c r="AX52" s="372"/>
      <c r="AY52" s="373"/>
    </row>
    <row r="53" spans="1:55" ht="9.75" customHeight="1">
      <c r="A53" s="335"/>
      <c r="B53" s="336"/>
      <c r="C53" s="337"/>
      <c r="D53" s="374"/>
      <c r="E53" s="375"/>
      <c r="F53" s="375"/>
      <c r="G53" s="376"/>
      <c r="H53" s="377"/>
      <c r="I53" s="378"/>
      <c r="J53" s="378"/>
      <c r="K53" s="378"/>
      <c r="L53" s="378"/>
      <c r="M53" s="379"/>
      <c r="N53" s="377"/>
      <c r="O53" s="378"/>
      <c r="P53" s="378"/>
      <c r="Q53" s="378"/>
      <c r="R53" s="378"/>
      <c r="S53" s="379"/>
      <c r="T53" s="377"/>
      <c r="U53" s="378"/>
      <c r="V53" s="378"/>
      <c r="W53" s="378"/>
      <c r="X53" s="378"/>
      <c r="Y53" s="379"/>
      <c r="Z53" s="377"/>
      <c r="AA53" s="378"/>
      <c r="AB53" s="378"/>
      <c r="AC53" s="378"/>
      <c r="AD53" s="378"/>
      <c r="AE53" s="379"/>
      <c r="AF53" s="377"/>
      <c r="AG53" s="378"/>
      <c r="AH53" s="378"/>
      <c r="AI53" s="378"/>
      <c r="AJ53" s="378"/>
      <c r="AK53" s="379"/>
      <c r="AL53" s="377"/>
      <c r="AM53" s="378"/>
      <c r="AN53" s="378"/>
      <c r="AO53" s="378"/>
      <c r="AP53" s="378"/>
      <c r="AQ53" s="379"/>
      <c r="AR53" s="370"/>
      <c r="AS53" s="371"/>
      <c r="AT53" s="371"/>
      <c r="AU53" s="372"/>
      <c r="AV53" s="372"/>
      <c r="AW53" s="372"/>
      <c r="AX53" s="372"/>
      <c r="AY53" s="373"/>
    </row>
    <row r="54" spans="1:55" ht="9.75" customHeight="1">
      <c r="A54" s="327" t="s">
        <v>527</v>
      </c>
      <c r="B54" s="328"/>
      <c r="C54" s="329"/>
      <c r="D54" s="364">
        <f>D50-D52</f>
        <v>0</v>
      </c>
      <c r="E54" s="365"/>
      <c r="F54" s="365"/>
      <c r="G54" s="366"/>
      <c r="H54" s="367">
        <f>H50-H52</f>
        <v>0</v>
      </c>
      <c r="I54" s="368"/>
      <c r="J54" s="368"/>
      <c r="K54" s="368"/>
      <c r="L54" s="368"/>
      <c r="M54" s="369"/>
      <c r="N54" s="367">
        <f>N50-N52</f>
        <v>0</v>
      </c>
      <c r="O54" s="368"/>
      <c r="P54" s="368"/>
      <c r="Q54" s="368"/>
      <c r="R54" s="368"/>
      <c r="S54" s="369"/>
      <c r="T54" s="367">
        <f>T50-T52</f>
        <v>0</v>
      </c>
      <c r="U54" s="368"/>
      <c r="V54" s="368"/>
      <c r="W54" s="368"/>
      <c r="X54" s="368"/>
      <c r="Y54" s="369"/>
      <c r="Z54" s="367">
        <f>Z50-Z52</f>
        <v>0</v>
      </c>
      <c r="AA54" s="368"/>
      <c r="AB54" s="368"/>
      <c r="AC54" s="368"/>
      <c r="AD54" s="368"/>
      <c r="AE54" s="369"/>
      <c r="AF54" s="367">
        <f>AF50-AF52</f>
        <v>0</v>
      </c>
      <c r="AG54" s="368"/>
      <c r="AH54" s="368"/>
      <c r="AI54" s="368"/>
      <c r="AJ54" s="368"/>
      <c r="AK54" s="369"/>
      <c r="AL54" s="367">
        <f>AL50-AL52</f>
        <v>0</v>
      </c>
      <c r="AM54" s="368"/>
      <c r="AN54" s="368"/>
      <c r="AO54" s="368"/>
      <c r="AP54" s="368"/>
      <c r="AQ54" s="369"/>
      <c r="AR54" s="370"/>
      <c r="AS54" s="371"/>
      <c r="AT54" s="371"/>
      <c r="AU54" s="372"/>
      <c r="AV54" s="372"/>
      <c r="AW54" s="372"/>
      <c r="AX54" s="372"/>
      <c r="AY54" s="373"/>
    </row>
    <row r="55" spans="1:55" ht="9.75" customHeight="1">
      <c r="A55" s="335"/>
      <c r="B55" s="336"/>
      <c r="C55" s="337"/>
      <c r="D55" s="374"/>
      <c r="E55" s="375"/>
      <c r="F55" s="375"/>
      <c r="G55" s="376"/>
      <c r="H55" s="377"/>
      <c r="I55" s="378"/>
      <c r="J55" s="378"/>
      <c r="K55" s="378"/>
      <c r="L55" s="378"/>
      <c r="M55" s="379"/>
      <c r="N55" s="377"/>
      <c r="O55" s="378"/>
      <c r="P55" s="378"/>
      <c r="Q55" s="378"/>
      <c r="R55" s="378"/>
      <c r="S55" s="379"/>
      <c r="T55" s="377"/>
      <c r="U55" s="378"/>
      <c r="V55" s="378"/>
      <c r="W55" s="378"/>
      <c r="X55" s="378"/>
      <c r="Y55" s="379"/>
      <c r="Z55" s="377"/>
      <c r="AA55" s="378"/>
      <c r="AB55" s="378"/>
      <c r="AC55" s="378"/>
      <c r="AD55" s="378"/>
      <c r="AE55" s="379"/>
      <c r="AF55" s="377"/>
      <c r="AG55" s="378"/>
      <c r="AH55" s="378"/>
      <c r="AI55" s="378"/>
      <c r="AJ55" s="378"/>
      <c r="AK55" s="379"/>
      <c r="AL55" s="377"/>
      <c r="AM55" s="378"/>
      <c r="AN55" s="378"/>
      <c r="AO55" s="378"/>
      <c r="AP55" s="378"/>
      <c r="AQ55" s="379"/>
      <c r="AR55" s="370"/>
      <c r="AS55" s="371"/>
      <c r="AT55" s="371"/>
      <c r="AU55" s="372"/>
      <c r="AV55" s="372"/>
      <c r="AW55" s="372"/>
      <c r="AX55" s="372"/>
      <c r="AY55" s="373"/>
    </row>
    <row r="56" spans="1:55" ht="6.75" customHeight="1"/>
    <row r="57" spans="1:55" ht="15.75" customHeight="1">
      <c r="AT57" s="359" t="s">
        <v>470</v>
      </c>
    </row>
    <row r="58" spans="1:55" ht="14.25" customHeight="1">
      <c r="A58" s="360" t="s">
        <v>528</v>
      </c>
      <c r="B58" s="380"/>
      <c r="C58" s="381"/>
      <c r="D58" s="327" t="s">
        <v>518</v>
      </c>
      <c r="E58" s="328"/>
      <c r="F58" s="329"/>
      <c r="G58" s="327" t="s">
        <v>529</v>
      </c>
      <c r="H58" s="328"/>
      <c r="I58" s="328"/>
      <c r="J58" s="329"/>
      <c r="K58" s="327" t="s">
        <v>530</v>
      </c>
      <c r="L58" s="328"/>
      <c r="M58" s="328"/>
      <c r="N58" s="329"/>
      <c r="O58" s="327" t="s">
        <v>531</v>
      </c>
      <c r="P58" s="328"/>
      <c r="Q58" s="328"/>
      <c r="R58" s="329"/>
      <c r="S58" s="327" t="s">
        <v>532</v>
      </c>
      <c r="T58" s="328"/>
      <c r="U58" s="328"/>
      <c r="V58" s="329"/>
      <c r="W58" s="360" t="s">
        <v>533</v>
      </c>
      <c r="X58" s="328"/>
      <c r="Y58" s="328"/>
      <c r="Z58" s="329"/>
      <c r="AA58" s="327" t="s">
        <v>534</v>
      </c>
      <c r="AB58" s="382"/>
      <c r="AC58" s="382"/>
      <c r="AD58" s="383"/>
      <c r="AE58" s="327" t="s">
        <v>535</v>
      </c>
      <c r="AF58" s="328"/>
      <c r="AG58" s="328"/>
      <c r="AH58" s="329"/>
      <c r="AI58" s="327" t="s">
        <v>536</v>
      </c>
      <c r="AJ58" s="328"/>
      <c r="AK58" s="328"/>
      <c r="AL58" s="329"/>
      <c r="AM58" s="327" t="s">
        <v>537</v>
      </c>
      <c r="AN58" s="328"/>
      <c r="AO58" s="328"/>
      <c r="AP58" s="329"/>
      <c r="AQ58" s="327" t="s">
        <v>538</v>
      </c>
      <c r="AR58" s="328"/>
      <c r="AS58" s="328"/>
      <c r="AT58" s="329"/>
      <c r="AU58" s="333"/>
      <c r="AV58" s="333"/>
      <c r="AW58" s="333"/>
      <c r="AX58" s="333"/>
      <c r="AY58" s="333"/>
    </row>
    <row r="59" spans="1:55" ht="14.25" customHeight="1">
      <c r="A59" s="384"/>
      <c r="B59" s="385"/>
      <c r="C59" s="386"/>
      <c r="D59" s="335"/>
      <c r="E59" s="336"/>
      <c r="F59" s="337"/>
      <c r="G59" s="335"/>
      <c r="H59" s="336"/>
      <c r="I59" s="336"/>
      <c r="J59" s="337"/>
      <c r="K59" s="335"/>
      <c r="L59" s="336"/>
      <c r="M59" s="336"/>
      <c r="N59" s="337"/>
      <c r="O59" s="335"/>
      <c r="P59" s="336"/>
      <c r="Q59" s="336"/>
      <c r="R59" s="337"/>
      <c r="S59" s="335"/>
      <c r="T59" s="336"/>
      <c r="U59" s="336"/>
      <c r="V59" s="337"/>
      <c r="W59" s="335"/>
      <c r="X59" s="336"/>
      <c r="Y59" s="336"/>
      <c r="Z59" s="337"/>
      <c r="AA59" s="387" t="s">
        <v>539</v>
      </c>
      <c r="AB59" s="388"/>
      <c r="AC59" s="388"/>
      <c r="AD59" s="389"/>
      <c r="AE59" s="335"/>
      <c r="AF59" s="336"/>
      <c r="AG59" s="336"/>
      <c r="AH59" s="337"/>
      <c r="AI59" s="335"/>
      <c r="AJ59" s="336"/>
      <c r="AK59" s="336"/>
      <c r="AL59" s="337"/>
      <c r="AM59" s="335"/>
      <c r="AN59" s="336"/>
      <c r="AO59" s="336"/>
      <c r="AP59" s="337"/>
      <c r="AQ59" s="335"/>
      <c r="AR59" s="336"/>
      <c r="AS59" s="336"/>
      <c r="AT59" s="337"/>
      <c r="AU59" s="333"/>
      <c r="AV59" s="333"/>
      <c r="AW59" s="333"/>
      <c r="AX59" s="333"/>
      <c r="AY59" s="333"/>
    </row>
    <row r="60" spans="1:55" ht="9.75" customHeight="1">
      <c r="A60" s="384"/>
      <c r="B60" s="385"/>
      <c r="C60" s="386"/>
      <c r="D60" s="327" t="s">
        <v>490</v>
      </c>
      <c r="E60" s="328"/>
      <c r="F60" s="329"/>
      <c r="G60" s="390">
        <v>0</v>
      </c>
      <c r="H60" s="391"/>
      <c r="I60" s="391"/>
      <c r="J60" s="392"/>
      <c r="K60" s="390"/>
      <c r="L60" s="391"/>
      <c r="M60" s="391"/>
      <c r="N60" s="392"/>
      <c r="O60" s="390"/>
      <c r="P60" s="391"/>
      <c r="Q60" s="391"/>
      <c r="R60" s="392"/>
      <c r="S60" s="413"/>
      <c r="T60" s="413"/>
      <c r="U60" s="413"/>
      <c r="V60" s="413"/>
      <c r="W60" s="413"/>
      <c r="X60" s="413"/>
      <c r="Y60" s="413"/>
      <c r="Z60" s="413"/>
      <c r="AA60" s="413"/>
      <c r="AB60" s="413"/>
      <c r="AC60" s="413"/>
      <c r="AD60" s="413"/>
      <c r="AE60" s="413"/>
      <c r="AF60" s="413"/>
      <c r="AG60" s="413"/>
      <c r="AH60" s="413"/>
      <c r="AI60" s="390">
        <v>61518</v>
      </c>
      <c r="AJ60" s="391"/>
      <c r="AK60" s="391"/>
      <c r="AL60" s="392"/>
      <c r="AM60" s="390">
        <v>51716</v>
      </c>
      <c r="AN60" s="391"/>
      <c r="AO60" s="391"/>
      <c r="AP60" s="392"/>
      <c r="AQ60" s="413"/>
      <c r="AR60" s="413"/>
      <c r="AS60" s="413"/>
      <c r="AT60" s="413"/>
      <c r="AU60" s="394"/>
      <c r="AV60" s="394"/>
      <c r="AW60" s="394"/>
      <c r="AX60" s="394"/>
      <c r="AY60" s="395"/>
      <c r="AZ60" s="396" t="str">
        <f>IF(T50=G60+K60+O60+S60+W60+AA60+AE60+AI60+AM60+AQ60,"OK","×")</f>
        <v>OK</v>
      </c>
      <c r="BA60" s="397"/>
      <c r="BB60" s="397"/>
      <c r="BC60" s="397"/>
    </row>
    <row r="61" spans="1:55" ht="9.75" customHeight="1">
      <c r="A61" s="384"/>
      <c r="B61" s="385"/>
      <c r="C61" s="386"/>
      <c r="D61" s="335"/>
      <c r="E61" s="336"/>
      <c r="F61" s="337"/>
      <c r="G61" s="398"/>
      <c r="H61" s="399"/>
      <c r="I61" s="399"/>
      <c r="J61" s="400"/>
      <c r="K61" s="398"/>
      <c r="L61" s="399"/>
      <c r="M61" s="399"/>
      <c r="N61" s="400"/>
      <c r="O61" s="398"/>
      <c r="P61" s="399"/>
      <c r="Q61" s="399"/>
      <c r="R61" s="400"/>
      <c r="S61" s="413"/>
      <c r="T61" s="413"/>
      <c r="U61" s="413"/>
      <c r="V61" s="413"/>
      <c r="W61" s="413"/>
      <c r="X61" s="413"/>
      <c r="Y61" s="413"/>
      <c r="Z61" s="413"/>
      <c r="AA61" s="413"/>
      <c r="AB61" s="413"/>
      <c r="AC61" s="413"/>
      <c r="AD61" s="413"/>
      <c r="AE61" s="413"/>
      <c r="AF61" s="413"/>
      <c r="AG61" s="413"/>
      <c r="AH61" s="413"/>
      <c r="AI61" s="398"/>
      <c r="AJ61" s="399"/>
      <c r="AK61" s="399"/>
      <c r="AL61" s="400"/>
      <c r="AM61" s="398"/>
      <c r="AN61" s="399"/>
      <c r="AO61" s="399"/>
      <c r="AP61" s="400"/>
      <c r="AQ61" s="413"/>
      <c r="AR61" s="413"/>
      <c r="AS61" s="413"/>
      <c r="AT61" s="413"/>
      <c r="AU61" s="394"/>
      <c r="AV61" s="394"/>
      <c r="AW61" s="394"/>
      <c r="AX61" s="394"/>
      <c r="AY61" s="395"/>
      <c r="AZ61" s="396"/>
      <c r="BA61" s="397"/>
      <c r="BB61" s="397"/>
      <c r="BC61" s="397"/>
    </row>
    <row r="62" spans="1:55" ht="9.75" customHeight="1">
      <c r="A62" s="401"/>
      <c r="B62" s="402"/>
      <c r="C62" s="403"/>
      <c r="D62" s="327" t="s">
        <v>514</v>
      </c>
      <c r="E62" s="328"/>
      <c r="F62" s="329"/>
      <c r="G62" s="390"/>
      <c r="H62" s="391"/>
      <c r="I62" s="391"/>
      <c r="J62" s="392"/>
      <c r="K62" s="390"/>
      <c r="L62" s="391"/>
      <c r="M62" s="391"/>
      <c r="N62" s="392"/>
      <c r="O62" s="390"/>
      <c r="P62" s="391"/>
      <c r="Q62" s="391"/>
      <c r="R62" s="392"/>
      <c r="S62" s="413"/>
      <c r="T62" s="413"/>
      <c r="U62" s="413"/>
      <c r="V62" s="413"/>
      <c r="W62" s="413"/>
      <c r="X62" s="413"/>
      <c r="Y62" s="413"/>
      <c r="Z62" s="413"/>
      <c r="AA62" s="413"/>
      <c r="AB62" s="413"/>
      <c r="AC62" s="413"/>
      <c r="AD62" s="413"/>
      <c r="AE62" s="413"/>
      <c r="AF62" s="413"/>
      <c r="AG62" s="413"/>
      <c r="AH62" s="413"/>
      <c r="AI62" s="390">
        <v>61518</v>
      </c>
      <c r="AJ62" s="391"/>
      <c r="AK62" s="391"/>
      <c r="AL62" s="392"/>
      <c r="AM62" s="390">
        <v>51716</v>
      </c>
      <c r="AN62" s="391"/>
      <c r="AO62" s="391"/>
      <c r="AP62" s="392"/>
      <c r="AQ62" s="413"/>
      <c r="AR62" s="413"/>
      <c r="AS62" s="413"/>
      <c r="AT62" s="413"/>
      <c r="AU62" s="394"/>
      <c r="AV62" s="394"/>
      <c r="AW62" s="394"/>
      <c r="AX62" s="394"/>
      <c r="AY62" s="395"/>
      <c r="AZ62" s="396" t="str">
        <f>IF(T52=G62+K62+O62+S62+W62+AA62+AE62+AI62+AM62+AQ62,"OK","×")</f>
        <v>OK</v>
      </c>
      <c r="BA62" s="397"/>
      <c r="BB62" s="397"/>
      <c r="BC62" s="397"/>
    </row>
    <row r="63" spans="1:55" ht="9.75" customHeight="1">
      <c r="A63" s="401"/>
      <c r="B63" s="402"/>
      <c r="C63" s="403"/>
      <c r="D63" s="335"/>
      <c r="E63" s="336"/>
      <c r="F63" s="337"/>
      <c r="G63" s="398"/>
      <c r="H63" s="399"/>
      <c r="I63" s="399"/>
      <c r="J63" s="400"/>
      <c r="K63" s="398"/>
      <c r="L63" s="399"/>
      <c r="M63" s="399"/>
      <c r="N63" s="400"/>
      <c r="O63" s="398"/>
      <c r="P63" s="399"/>
      <c r="Q63" s="399"/>
      <c r="R63" s="400"/>
      <c r="S63" s="413"/>
      <c r="T63" s="413"/>
      <c r="U63" s="413"/>
      <c r="V63" s="413"/>
      <c r="W63" s="413"/>
      <c r="X63" s="413"/>
      <c r="Y63" s="413"/>
      <c r="Z63" s="413"/>
      <c r="AA63" s="413"/>
      <c r="AB63" s="413"/>
      <c r="AC63" s="413"/>
      <c r="AD63" s="413"/>
      <c r="AE63" s="413"/>
      <c r="AF63" s="413"/>
      <c r="AG63" s="413"/>
      <c r="AH63" s="413"/>
      <c r="AI63" s="398"/>
      <c r="AJ63" s="399"/>
      <c r="AK63" s="399"/>
      <c r="AL63" s="400"/>
      <c r="AM63" s="398"/>
      <c r="AN63" s="399"/>
      <c r="AO63" s="399"/>
      <c r="AP63" s="400"/>
      <c r="AQ63" s="413"/>
      <c r="AR63" s="413"/>
      <c r="AS63" s="413"/>
      <c r="AT63" s="413"/>
      <c r="AU63" s="394"/>
      <c r="AV63" s="394"/>
      <c r="AW63" s="394"/>
      <c r="AX63" s="394"/>
      <c r="AY63" s="395"/>
      <c r="AZ63" s="396"/>
      <c r="BA63" s="397"/>
      <c r="BB63" s="397"/>
      <c r="BC63" s="397"/>
    </row>
    <row r="64" spans="1:55" ht="9.75" customHeight="1">
      <c r="A64" s="401"/>
      <c r="B64" s="402"/>
      <c r="C64" s="403"/>
      <c r="D64" s="327" t="s">
        <v>515</v>
      </c>
      <c r="E64" s="328"/>
      <c r="F64" s="329"/>
      <c r="G64" s="390">
        <f>G60-G62</f>
        <v>0</v>
      </c>
      <c r="H64" s="391"/>
      <c r="I64" s="391"/>
      <c r="J64" s="392"/>
      <c r="K64" s="390">
        <f>K60-K62</f>
        <v>0</v>
      </c>
      <c r="L64" s="391"/>
      <c r="M64" s="391"/>
      <c r="N64" s="392"/>
      <c r="O64" s="390">
        <f>O60-O62</f>
        <v>0</v>
      </c>
      <c r="P64" s="391"/>
      <c r="Q64" s="391"/>
      <c r="R64" s="392"/>
      <c r="S64" s="413">
        <f>S60-S62</f>
        <v>0</v>
      </c>
      <c r="T64" s="413"/>
      <c r="U64" s="413"/>
      <c r="V64" s="413"/>
      <c r="W64" s="413">
        <f t="shared" ref="W64" si="18">W60-W62</f>
        <v>0</v>
      </c>
      <c r="X64" s="413"/>
      <c r="Y64" s="413"/>
      <c r="Z64" s="413"/>
      <c r="AA64" s="413">
        <f t="shared" ref="AA64" si="19">AA60-AA62</f>
        <v>0</v>
      </c>
      <c r="AB64" s="413"/>
      <c r="AC64" s="413"/>
      <c r="AD64" s="413"/>
      <c r="AE64" s="413">
        <f>AE60-AE62</f>
        <v>0</v>
      </c>
      <c r="AF64" s="413"/>
      <c r="AG64" s="413"/>
      <c r="AH64" s="413"/>
      <c r="AI64" s="413">
        <f>AI60-AI62</f>
        <v>0</v>
      </c>
      <c r="AJ64" s="413"/>
      <c r="AK64" s="413"/>
      <c r="AL64" s="413"/>
      <c r="AM64" s="413">
        <f>AM60-AM62</f>
        <v>0</v>
      </c>
      <c r="AN64" s="413"/>
      <c r="AO64" s="413"/>
      <c r="AP64" s="413"/>
      <c r="AQ64" s="413">
        <f>AQ60-AQ62</f>
        <v>0</v>
      </c>
      <c r="AR64" s="413"/>
      <c r="AS64" s="413"/>
      <c r="AT64" s="413"/>
      <c r="AU64" s="394"/>
      <c r="AV64" s="394"/>
      <c r="AW64" s="394"/>
      <c r="AX64" s="394"/>
      <c r="AY64" s="395"/>
      <c r="AZ64" s="393"/>
      <c r="BA64" s="394"/>
      <c r="BB64" s="394"/>
      <c r="BC64" s="394"/>
    </row>
    <row r="65" spans="1:55" ht="9.75" customHeight="1">
      <c r="A65" s="404"/>
      <c r="B65" s="405"/>
      <c r="C65" s="406"/>
      <c r="D65" s="335"/>
      <c r="E65" s="336"/>
      <c r="F65" s="337"/>
      <c r="G65" s="398"/>
      <c r="H65" s="399"/>
      <c r="I65" s="399"/>
      <c r="J65" s="400"/>
      <c r="K65" s="398"/>
      <c r="L65" s="399"/>
      <c r="M65" s="399"/>
      <c r="N65" s="400"/>
      <c r="O65" s="398"/>
      <c r="P65" s="399"/>
      <c r="Q65" s="399"/>
      <c r="R65" s="400"/>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394"/>
      <c r="AV65" s="394"/>
      <c r="AW65" s="394"/>
      <c r="AX65" s="394"/>
      <c r="AY65" s="395"/>
      <c r="AZ65" s="393"/>
      <c r="BA65" s="394"/>
      <c r="BB65" s="394"/>
      <c r="BC65" s="394"/>
    </row>
    <row r="66" spans="1:55" s="412" customFormat="1" ht="13.5">
      <c r="A66" s="409" t="s">
        <v>546</v>
      </c>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09"/>
      <c r="AY66" s="410"/>
      <c r="AZ66" s="411"/>
      <c r="BA66" s="411"/>
      <c r="BB66" s="411"/>
      <c r="BC66" s="411"/>
    </row>
  </sheetData>
  <mergeCells count="268">
    <mergeCell ref="AU64:AX65"/>
    <mergeCell ref="AZ64:BC65"/>
    <mergeCell ref="A66:AX66"/>
    <mergeCell ref="W64:Z65"/>
    <mergeCell ref="AA64:AD65"/>
    <mergeCell ref="AE64:AH65"/>
    <mergeCell ref="AI64:AL65"/>
    <mergeCell ref="AM64:AP65"/>
    <mergeCell ref="AQ64:AT65"/>
    <mergeCell ref="AI62:AL63"/>
    <mergeCell ref="AM62:AP63"/>
    <mergeCell ref="AQ62:AT63"/>
    <mergeCell ref="AU62:AX63"/>
    <mergeCell ref="AZ62:AZ63"/>
    <mergeCell ref="D64:F65"/>
    <mergeCell ref="G64:J65"/>
    <mergeCell ref="K64:N65"/>
    <mergeCell ref="O64:R65"/>
    <mergeCell ref="S64:V65"/>
    <mergeCell ref="AU60:AX61"/>
    <mergeCell ref="AZ60:AZ61"/>
    <mergeCell ref="D62:F63"/>
    <mergeCell ref="G62:J63"/>
    <mergeCell ref="K62:N63"/>
    <mergeCell ref="O62:R63"/>
    <mergeCell ref="S62:V63"/>
    <mergeCell ref="W62:Z63"/>
    <mergeCell ref="AA62:AD63"/>
    <mergeCell ref="AE62:AH63"/>
    <mergeCell ref="W60:Z61"/>
    <mergeCell ref="AA60:AD61"/>
    <mergeCell ref="AE60:AH61"/>
    <mergeCell ref="AI60:AL61"/>
    <mergeCell ref="AM60:AP61"/>
    <mergeCell ref="AQ60:AT61"/>
    <mergeCell ref="AI58:AL59"/>
    <mergeCell ref="AM58:AP59"/>
    <mergeCell ref="AQ58:AT59"/>
    <mergeCell ref="AU58:AY59"/>
    <mergeCell ref="AA59:AD59"/>
    <mergeCell ref="D60:F61"/>
    <mergeCell ref="G60:J61"/>
    <mergeCell ref="K60:N61"/>
    <mergeCell ref="O60:R61"/>
    <mergeCell ref="S60:V61"/>
    <mergeCell ref="AR54:AY55"/>
    <mergeCell ref="A58:C65"/>
    <mergeCell ref="D58:F59"/>
    <mergeCell ref="G58:J59"/>
    <mergeCell ref="K58:N59"/>
    <mergeCell ref="O58:R59"/>
    <mergeCell ref="S58:V59"/>
    <mergeCell ref="W58:Z59"/>
    <mergeCell ref="AA58:AD58"/>
    <mergeCell ref="AE58:AH59"/>
    <mergeCell ref="AL52:AP53"/>
    <mergeCell ref="AR52:AY53"/>
    <mergeCell ref="A54:C55"/>
    <mergeCell ref="D54:G55"/>
    <mergeCell ref="H54:L55"/>
    <mergeCell ref="N54:R55"/>
    <mergeCell ref="T54:X55"/>
    <mergeCell ref="Z54:AD55"/>
    <mergeCell ref="AF54:AJ55"/>
    <mergeCell ref="AL54:AP55"/>
    <mergeCell ref="AF50:AJ51"/>
    <mergeCell ref="AL50:AP51"/>
    <mergeCell ref="AR50:AY51"/>
    <mergeCell ref="A52:C53"/>
    <mergeCell ref="D52:G53"/>
    <mergeCell ref="H52:L53"/>
    <mergeCell ref="N52:R53"/>
    <mergeCell ref="T52:X53"/>
    <mergeCell ref="Z52:AD53"/>
    <mergeCell ref="AF52:AJ53"/>
    <mergeCell ref="A50:C51"/>
    <mergeCell ref="D50:G51"/>
    <mergeCell ref="H50:L51"/>
    <mergeCell ref="N50:R51"/>
    <mergeCell ref="T50:X51"/>
    <mergeCell ref="Z50:AD51"/>
    <mergeCell ref="A46:C49"/>
    <mergeCell ref="D46:G49"/>
    <mergeCell ref="H46:AE47"/>
    <mergeCell ref="AF46:AK49"/>
    <mergeCell ref="AL46:AQ49"/>
    <mergeCell ref="AR46:AY49"/>
    <mergeCell ref="H48:M49"/>
    <mergeCell ref="N48:S49"/>
    <mergeCell ref="T48:Y49"/>
    <mergeCell ref="Z48:AE49"/>
    <mergeCell ref="AI42:AL43"/>
    <mergeCell ref="AM42:AP43"/>
    <mergeCell ref="AQ42:AT43"/>
    <mergeCell ref="AU42:AX43"/>
    <mergeCell ref="AZ42:BC43"/>
    <mergeCell ref="A44:AX44"/>
    <mergeCell ref="AU40:AX41"/>
    <mergeCell ref="AZ40:AZ41"/>
    <mergeCell ref="D42:F43"/>
    <mergeCell ref="G42:J43"/>
    <mergeCell ref="K42:N43"/>
    <mergeCell ref="O42:R43"/>
    <mergeCell ref="S42:V43"/>
    <mergeCell ref="W42:Z43"/>
    <mergeCell ref="AA42:AD43"/>
    <mergeCell ref="AE42:AH43"/>
    <mergeCell ref="W40:Z41"/>
    <mergeCell ref="AA40:AD41"/>
    <mergeCell ref="AE40:AH41"/>
    <mergeCell ref="AI40:AL41"/>
    <mergeCell ref="AM40:AP41"/>
    <mergeCell ref="AQ40:AT41"/>
    <mergeCell ref="AI38:AL39"/>
    <mergeCell ref="AM38:AP39"/>
    <mergeCell ref="AQ38:AT39"/>
    <mergeCell ref="AU38:AX39"/>
    <mergeCell ref="AZ38:AZ39"/>
    <mergeCell ref="D40:F41"/>
    <mergeCell ref="G40:J41"/>
    <mergeCell ref="K40:N41"/>
    <mergeCell ref="O40:R41"/>
    <mergeCell ref="S40:V41"/>
    <mergeCell ref="AU36:AY37"/>
    <mergeCell ref="AA37:AD37"/>
    <mergeCell ref="D38:F39"/>
    <mergeCell ref="G38:J39"/>
    <mergeCell ref="K38:N39"/>
    <mergeCell ref="O38:R39"/>
    <mergeCell ref="S38:V39"/>
    <mergeCell ref="W38:Z39"/>
    <mergeCell ref="AA38:AD39"/>
    <mergeCell ref="AE38:AH39"/>
    <mergeCell ref="W36:Z37"/>
    <mergeCell ref="AA36:AD36"/>
    <mergeCell ref="AE36:AH37"/>
    <mergeCell ref="AI36:AL37"/>
    <mergeCell ref="AM36:AP37"/>
    <mergeCell ref="AQ36:AT37"/>
    <mergeCell ref="A36:C43"/>
    <mergeCell ref="D36:F37"/>
    <mergeCell ref="G36:J37"/>
    <mergeCell ref="K36:N37"/>
    <mergeCell ref="O36:R37"/>
    <mergeCell ref="S36:V37"/>
    <mergeCell ref="AR30:AY31"/>
    <mergeCell ref="A32:C33"/>
    <mergeCell ref="D32:G33"/>
    <mergeCell ref="H32:N33"/>
    <mergeCell ref="P32:V33"/>
    <mergeCell ref="X32:AD33"/>
    <mergeCell ref="AF32:AJ33"/>
    <mergeCell ref="AL32:AP33"/>
    <mergeCell ref="AR32:AY33"/>
    <mergeCell ref="AF28:AJ29"/>
    <mergeCell ref="AL28:AP29"/>
    <mergeCell ref="AR28:AY29"/>
    <mergeCell ref="A30:C31"/>
    <mergeCell ref="D30:G31"/>
    <mergeCell ref="H30:N31"/>
    <mergeCell ref="P30:V31"/>
    <mergeCell ref="X30:AD31"/>
    <mergeCell ref="AF30:AJ31"/>
    <mergeCell ref="AL30:AP31"/>
    <mergeCell ref="X26:AE27"/>
    <mergeCell ref="A28:C29"/>
    <mergeCell ref="D28:G29"/>
    <mergeCell ref="H28:N29"/>
    <mergeCell ref="P28:V29"/>
    <mergeCell ref="X28:AD29"/>
    <mergeCell ref="AU21:AX22"/>
    <mergeCell ref="AZ21:BC22"/>
    <mergeCell ref="A24:C27"/>
    <mergeCell ref="D24:G27"/>
    <mergeCell ref="H24:AE25"/>
    <mergeCell ref="AF24:AK27"/>
    <mergeCell ref="AL24:AQ27"/>
    <mergeCell ref="AR24:AY27"/>
    <mergeCell ref="H26:O27"/>
    <mergeCell ref="P26:W27"/>
    <mergeCell ref="W21:Z22"/>
    <mergeCell ref="AA21:AD22"/>
    <mergeCell ref="AE21:AH22"/>
    <mergeCell ref="AI21:AL22"/>
    <mergeCell ref="AM21:AP22"/>
    <mergeCell ref="AQ21:AT22"/>
    <mergeCell ref="AI19:AL20"/>
    <mergeCell ref="AM19:AP20"/>
    <mergeCell ref="AQ19:AT20"/>
    <mergeCell ref="AU19:AX20"/>
    <mergeCell ref="AZ19:AZ20"/>
    <mergeCell ref="D21:F22"/>
    <mergeCell ref="G21:J22"/>
    <mergeCell ref="K21:N22"/>
    <mergeCell ref="O21:R22"/>
    <mergeCell ref="S21:V22"/>
    <mergeCell ref="AU17:AX18"/>
    <mergeCell ref="AZ17:AZ18"/>
    <mergeCell ref="D19:F20"/>
    <mergeCell ref="G19:J20"/>
    <mergeCell ref="K19:N20"/>
    <mergeCell ref="O19:R20"/>
    <mergeCell ref="S19:V20"/>
    <mergeCell ref="W19:Z20"/>
    <mergeCell ref="AA19:AD20"/>
    <mergeCell ref="AE19:AH20"/>
    <mergeCell ref="W17:Z18"/>
    <mergeCell ref="AA17:AD18"/>
    <mergeCell ref="AE17:AH18"/>
    <mergeCell ref="AI17:AL18"/>
    <mergeCell ref="AM17:AP18"/>
    <mergeCell ref="AQ17:AT18"/>
    <mergeCell ref="AI15:AL16"/>
    <mergeCell ref="AM15:AP16"/>
    <mergeCell ref="AQ15:AT16"/>
    <mergeCell ref="AU15:AY16"/>
    <mergeCell ref="AA16:AD16"/>
    <mergeCell ref="D17:F18"/>
    <mergeCell ref="G17:J18"/>
    <mergeCell ref="K17:N18"/>
    <mergeCell ref="O17:R18"/>
    <mergeCell ref="S17:V18"/>
    <mergeCell ref="AR11:AY12"/>
    <mergeCell ref="A15:C22"/>
    <mergeCell ref="D15:F16"/>
    <mergeCell ref="G15:J16"/>
    <mergeCell ref="K15:N16"/>
    <mergeCell ref="O15:R16"/>
    <mergeCell ref="S15:V16"/>
    <mergeCell ref="W15:Z16"/>
    <mergeCell ref="AA15:AD15"/>
    <mergeCell ref="AE15:AH16"/>
    <mergeCell ref="AL9:AP10"/>
    <mergeCell ref="AR9:AY10"/>
    <mergeCell ref="A11:C12"/>
    <mergeCell ref="D11:G12"/>
    <mergeCell ref="H11:L12"/>
    <mergeCell ref="N11:R12"/>
    <mergeCell ref="T11:X12"/>
    <mergeCell ref="Z11:AD12"/>
    <mergeCell ref="AF11:AJ12"/>
    <mergeCell ref="AL11:AP12"/>
    <mergeCell ref="AF7:AJ8"/>
    <mergeCell ref="AL7:AP8"/>
    <mergeCell ref="AR7:AY8"/>
    <mergeCell ref="A9:C10"/>
    <mergeCell ref="D9:G10"/>
    <mergeCell ref="H9:L10"/>
    <mergeCell ref="N9:R10"/>
    <mergeCell ref="T9:X10"/>
    <mergeCell ref="Z9:AD10"/>
    <mergeCell ref="AF9:AJ10"/>
    <mergeCell ref="A7:C8"/>
    <mergeCell ref="D7:G8"/>
    <mergeCell ref="H7:L8"/>
    <mergeCell ref="N7:R8"/>
    <mergeCell ref="T7:X8"/>
    <mergeCell ref="Z7:AD8"/>
    <mergeCell ref="A3:C6"/>
    <mergeCell ref="D3:G6"/>
    <mergeCell ref="H3:AE4"/>
    <mergeCell ref="AF3:AK6"/>
    <mergeCell ref="AL3:AQ6"/>
    <mergeCell ref="AR3:AY6"/>
    <mergeCell ref="H5:M6"/>
    <mergeCell ref="N5:S6"/>
    <mergeCell ref="T5:Y6"/>
    <mergeCell ref="Z5:AE6"/>
  </mergeCells>
  <phoneticPr fontId="1"/>
  <pageMargins left="0.78740157480314965" right="0.39370078740157483" top="0.98425196850393704" bottom="0.98425196850393704" header="0.51181102362204722" footer="0.51181102362204722"/>
  <pageSetup paperSize="9" scale="99" firstPageNumber="24"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rowBreaks count="1" manualBreakCount="1">
    <brk id="22" max="5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第１表</vt:lpstr>
      <vt:lpstr>第２表</vt:lpstr>
      <vt:lpstr>総括(歳入)</vt:lpstr>
      <vt:lpstr>総括(歳出)</vt:lpstr>
      <vt:lpstr>明細(歳入)</vt:lpstr>
      <vt:lpstr>明細(歳出)</vt:lpstr>
      <vt:lpstr>調整用</vt:lpstr>
      <vt:lpstr>特別職</vt:lpstr>
      <vt:lpstr>一般職</vt:lpstr>
      <vt:lpstr>（２）</vt:lpstr>
      <vt:lpstr>（３）</vt:lpstr>
      <vt:lpstr>ウ</vt:lpstr>
      <vt:lpstr>職内容</vt:lpstr>
      <vt:lpstr>エ</vt:lpstr>
      <vt:lpstr>期末手当</vt:lpstr>
      <vt:lpstr>'（２）'!Print_Area</vt:lpstr>
      <vt:lpstr>'（３）'!Print_Area</vt:lpstr>
      <vt:lpstr>ウ!Print_Area</vt:lpstr>
      <vt:lpstr>エ!Print_Area</vt:lpstr>
      <vt:lpstr>一般職!Print_Area</vt:lpstr>
      <vt:lpstr>期末手当!Print_Area</vt:lpstr>
      <vt:lpstr>'総括(歳出)'!Print_Area</vt:lpstr>
      <vt:lpstr>'総括(歳入)'!Print_Area</vt:lpstr>
      <vt:lpstr>第１表!Print_Area</vt:lpstr>
      <vt:lpstr>第２表!Print_Area</vt:lpstr>
      <vt:lpstr>調整用!Print_Area</vt:lpstr>
      <vt:lpstr>特別職!Print_Area</vt:lpstr>
      <vt:lpstr>'明細(歳出)'!Print_Area</vt:lpstr>
      <vt:lpstr>'明細(歳入)'!Print_Area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福澤 秀一</dc:creator>
  <cp:lastModifiedBy>福澤 秀一</cp:lastModifiedBy>
  <cp:lastPrinted>2025-06-25T08:58:07Z</cp:lastPrinted>
  <dcterms:created xsi:type="dcterms:W3CDTF">2025-05-14T23:44:03Z</dcterms:created>
  <dcterms:modified xsi:type="dcterms:W3CDTF">2025-06-25T09:00:06Z</dcterms:modified>
</cp:coreProperties>
</file>